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68F09FBD-48CC-4F77-AD96-9B980FF19ED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ожение №1" sheetId="1" r:id="rId1"/>
    <sheet name="приложение 2" sheetId="2" r:id="rId2"/>
    <sheet name="приложение 4" sheetId="4" r:id="rId3"/>
    <sheet name="приложение 3" sheetId="3" r:id="rId4"/>
    <sheet name="приложение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9" i="2" l="1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L59" i="2"/>
  <c r="K59" i="2"/>
  <c r="G67" i="4"/>
  <c r="G97" i="4"/>
  <c r="G93" i="4" s="1"/>
  <c r="G91" i="4"/>
  <c r="G90" i="4" s="1"/>
  <c r="G79" i="4"/>
  <c r="G75" i="4" s="1"/>
  <c r="G80" i="4"/>
  <c r="G76" i="4"/>
  <c r="G77" i="4"/>
  <c r="G58" i="4"/>
  <c r="G59" i="4"/>
  <c r="G14" i="4"/>
  <c r="G13" i="4" s="1"/>
  <c r="G12" i="4" s="1"/>
  <c r="G11" i="4" s="1"/>
  <c r="G10" i="4" s="1"/>
  <c r="E5" i="3"/>
  <c r="E17" i="1"/>
  <c r="E18" i="1"/>
  <c r="E19" i="1"/>
  <c r="E13" i="1"/>
  <c r="E14" i="1"/>
  <c r="E15" i="1"/>
  <c r="D17" i="1"/>
  <c r="D18" i="1"/>
  <c r="D19" i="1"/>
  <c r="D13" i="1"/>
  <c r="D14" i="1"/>
  <c r="D15" i="1"/>
  <c r="C17" i="1"/>
  <c r="C18" i="1"/>
  <c r="C19" i="1"/>
  <c r="C13" i="1"/>
  <c r="C14" i="1"/>
  <c r="C15" i="1"/>
  <c r="M48" i="2"/>
  <c r="M47" i="2" s="1"/>
  <c r="L48" i="2"/>
  <c r="L47" i="2" s="1"/>
  <c r="K48" i="2"/>
  <c r="K47" i="2" s="1"/>
  <c r="G107" i="4"/>
  <c r="G106" i="4" s="1"/>
  <c r="G105" i="4" s="1"/>
  <c r="G110" i="4"/>
  <c r="I28" i="4"/>
  <c r="I27" i="4" s="1"/>
  <c r="H28" i="4"/>
  <c r="H27" i="4" s="1"/>
  <c r="I51" i="4"/>
  <c r="I116" i="4"/>
  <c r="I115" i="4" s="1"/>
  <c r="H116" i="4"/>
  <c r="H115" i="4" s="1"/>
  <c r="I103" i="4"/>
  <c r="I102" i="4" s="1"/>
  <c r="H103" i="4"/>
  <c r="H102" i="4" s="1"/>
  <c r="I100" i="4"/>
  <c r="I99" i="4" s="1"/>
  <c r="H100" i="4"/>
  <c r="H99" i="4" s="1"/>
  <c r="H51" i="4"/>
  <c r="H50" i="4" s="1"/>
  <c r="G35" i="4"/>
  <c r="G34" i="4" s="1"/>
  <c r="F5" i="3"/>
  <c r="F14" i="3"/>
  <c r="E14" i="3"/>
  <c r="L45" i="2"/>
  <c r="G96" i="4" l="1"/>
  <c r="D5" i="3"/>
  <c r="D12" i="3"/>
  <c r="D16" i="3"/>
  <c r="D19" i="3"/>
  <c r="D23" i="3" l="1"/>
  <c r="D14" i="5"/>
  <c r="C14" i="5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H24" i="4"/>
  <c r="I113" i="4"/>
  <c r="I112" i="4" s="1"/>
  <c r="H113" i="4"/>
  <c r="H112" i="4" s="1"/>
  <c r="I108" i="4"/>
  <c r="H108" i="4"/>
  <c r="I110" i="4"/>
  <c r="H110" i="4"/>
  <c r="I91" i="4"/>
  <c r="I90" i="4" s="1"/>
  <c r="H91" i="4"/>
  <c r="H90" i="4" s="1"/>
  <c r="I94" i="4"/>
  <c r="H94" i="4"/>
  <c r="I97" i="4"/>
  <c r="I96" i="4" s="1"/>
  <c r="H97" i="4"/>
  <c r="H96" i="4" s="1"/>
  <c r="I84" i="4"/>
  <c r="I83" i="4" s="1"/>
  <c r="H84" i="4"/>
  <c r="H83" i="4" s="1"/>
  <c r="I77" i="4"/>
  <c r="I76" i="4" s="1"/>
  <c r="H77" i="4"/>
  <c r="H76" i="4" s="1"/>
  <c r="I79" i="4"/>
  <c r="H79" i="4"/>
  <c r="I107" i="4" l="1"/>
  <c r="I106" i="4" s="1"/>
  <c r="I105" i="4" s="1"/>
  <c r="H107" i="4"/>
  <c r="H106" i="4" s="1"/>
  <c r="H105" i="4" s="1"/>
  <c r="I75" i="4"/>
  <c r="I74" i="4" s="1"/>
  <c r="I73" i="4" s="1"/>
  <c r="H75" i="4"/>
  <c r="H74" i="4" s="1"/>
  <c r="H73" i="4" s="1"/>
  <c r="H93" i="4"/>
  <c r="H89" i="4" s="1"/>
  <c r="I93" i="4"/>
  <c r="H88" i="4" l="1"/>
  <c r="H87" i="4" s="1"/>
  <c r="H82" i="4" s="1"/>
  <c r="I89" i="4"/>
  <c r="I88" i="4" s="1"/>
  <c r="I87" i="4" s="1"/>
  <c r="I82" i="4" s="1"/>
  <c r="I70" i="4"/>
  <c r="I69" i="4" s="1"/>
  <c r="I68" i="4" s="1"/>
  <c r="I67" i="4" s="1"/>
  <c r="H70" i="4"/>
  <c r="H69" i="4" s="1"/>
  <c r="H68" i="4" s="1"/>
  <c r="H67" i="4" s="1"/>
  <c r="I65" i="4"/>
  <c r="H65" i="4"/>
  <c r="I63" i="4"/>
  <c r="H63" i="4"/>
  <c r="I56" i="4"/>
  <c r="I55" i="4" s="1"/>
  <c r="I54" i="4" s="1"/>
  <c r="H56" i="4"/>
  <c r="H55" i="4" s="1"/>
  <c r="H54" i="4" s="1"/>
  <c r="H49" i="4" s="1"/>
  <c r="H48" i="4" s="1"/>
  <c r="H47" i="4" s="1"/>
  <c r="I50" i="4"/>
  <c r="I38" i="4"/>
  <c r="I37" i="4" s="1"/>
  <c r="H38" i="4"/>
  <c r="H37" i="4" s="1"/>
  <c r="I41" i="4"/>
  <c r="I40" i="4" s="1"/>
  <c r="H41" i="4"/>
  <c r="H40" i="4" s="1"/>
  <c r="I32" i="4"/>
  <c r="I31" i="4" s="1"/>
  <c r="H32" i="4"/>
  <c r="H31" i="4" s="1"/>
  <c r="I35" i="4"/>
  <c r="I34" i="4" s="1"/>
  <c r="H35" i="4"/>
  <c r="H34" i="4" s="1"/>
  <c r="I24" i="4"/>
  <c r="I20" i="4"/>
  <c r="H20" i="4"/>
  <c r="I22" i="4"/>
  <c r="H22" i="4"/>
  <c r="I14" i="4"/>
  <c r="I13" i="4" s="1"/>
  <c r="I12" i="4" s="1"/>
  <c r="H14" i="4"/>
  <c r="H13" i="4" s="1"/>
  <c r="H12" i="4" s="1"/>
  <c r="I49" i="4" l="1"/>
  <c r="I48" i="4" s="1"/>
  <c r="I47" i="4" s="1"/>
  <c r="I62" i="4"/>
  <c r="I61" i="4" s="1"/>
  <c r="I60" i="4" s="1"/>
  <c r="I59" i="4" s="1"/>
  <c r="I58" i="4" s="1"/>
  <c r="H62" i="4"/>
  <c r="H61" i="4" s="1"/>
  <c r="H60" i="4" s="1"/>
  <c r="H59" i="4" s="1"/>
  <c r="H58" i="4" s="1"/>
  <c r="H19" i="4"/>
  <c r="H18" i="4" s="1"/>
  <c r="H17" i="4" s="1"/>
  <c r="H16" i="4" s="1"/>
  <c r="I30" i="4"/>
  <c r="I11" i="4"/>
  <c r="I10" i="4" s="1"/>
  <c r="H11" i="4"/>
  <c r="H10" i="4" s="1"/>
  <c r="I19" i="4"/>
  <c r="I18" i="4" s="1"/>
  <c r="H30" i="4"/>
  <c r="A9" i="4"/>
  <c r="A10" i="4" s="1"/>
  <c r="E19" i="3"/>
  <c r="E16" i="3"/>
  <c r="F10" i="3"/>
  <c r="E10" i="3"/>
  <c r="F12" i="3"/>
  <c r="E12" i="3"/>
  <c r="F16" i="3"/>
  <c r="F19" i="3"/>
  <c r="E21" i="3"/>
  <c r="F21" i="3"/>
  <c r="E23" i="3" l="1"/>
  <c r="F23" i="3"/>
  <c r="I17" i="4"/>
  <c r="H9" i="4"/>
  <c r="H119" i="4" s="1"/>
  <c r="K9" i="2"/>
  <c r="K29" i="2"/>
  <c r="M22" i="2"/>
  <c r="M14" i="2"/>
  <c r="M9" i="2"/>
  <c r="I16" i="4" l="1"/>
  <c r="I9" i="4" s="1"/>
  <c r="I119" i="4" s="1"/>
  <c r="K45" i="2"/>
  <c r="K44" i="2" s="1"/>
  <c r="M45" i="2"/>
  <c r="M44" i="2" s="1"/>
  <c r="L44" i="2"/>
  <c r="K41" i="2"/>
  <c r="K40" i="2" s="1"/>
  <c r="K39" i="2" s="1"/>
  <c r="K38" i="2" s="1"/>
  <c r="M41" i="2"/>
  <c r="M40" i="2" s="1"/>
  <c r="M39" i="2" s="1"/>
  <c r="M38" i="2" s="1"/>
  <c r="L41" i="2"/>
  <c r="L40" i="2" s="1"/>
  <c r="L39" i="2" s="1"/>
  <c r="L38" i="2" s="1"/>
  <c r="K36" i="2"/>
  <c r="M36" i="2"/>
  <c r="L36" i="2"/>
  <c r="K33" i="2"/>
  <c r="M33" i="2"/>
  <c r="L33" i="2"/>
  <c r="K31" i="2"/>
  <c r="M31" i="2"/>
  <c r="L31" i="2"/>
  <c r="M29" i="2"/>
  <c r="L29" i="2"/>
  <c r="L9" i="2"/>
  <c r="M13" i="2"/>
  <c r="K14" i="2"/>
  <c r="K13" i="2" s="1"/>
  <c r="L14" i="2"/>
  <c r="L13" i="2" s="1"/>
  <c r="K22" i="2"/>
  <c r="L22" i="2"/>
  <c r="M27" i="2"/>
  <c r="L27" i="2"/>
  <c r="K25" i="2"/>
  <c r="M25" i="2"/>
  <c r="L25" i="2"/>
  <c r="K19" i="2"/>
  <c r="M19" i="2"/>
  <c r="L19" i="2"/>
  <c r="M24" i="2" l="1"/>
  <c r="M21" i="2" s="1"/>
  <c r="M8" i="2" s="1"/>
  <c r="M7" i="2" s="1"/>
  <c r="L24" i="2"/>
  <c r="L21" i="2" s="1"/>
  <c r="L8" i="2" s="1"/>
  <c r="K24" i="2"/>
  <c r="K21" i="2" s="1"/>
  <c r="K8" i="2" s="1"/>
  <c r="L7" i="2" l="1"/>
  <c r="K7" i="2" l="1"/>
</calcChain>
</file>

<file path=xl/sharedStrings.xml><?xml version="1.0" encoding="utf-8"?>
<sst xmlns="http://schemas.openxmlformats.org/spreadsheetml/2006/main" count="1091" uniqueCount="300">
  <si>
    <t>Код источника финансирования</t>
  </si>
  <si>
    <t>Наименование показателя</t>
  </si>
  <si>
    <t>Первоначальный план</t>
  </si>
  <si>
    <t>Уточненный план</t>
  </si>
  <si>
    <t>Исполнено</t>
  </si>
  <si>
    <t>000 90 00 00 00 00 0000 000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</si>
  <si>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</si>
  <si>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</si>
  <si>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</si>
  <si>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</si>
  <si>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</si>
  <si>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</si>
  <si>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</si>
  <si>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</si>
  <si>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</si>
  <si>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Источники финансирования дефицита бюджета-всего</t>
  </si>
  <si>
    <t>Изменение остатков средств на счетах по учету средств бюджета</t>
  </si>
  <si>
    <t>Увеличение остатков средств  бюджетов</t>
  </si>
  <si>
    <t>Увеличение прочих остатков средств 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</si>
  <si>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</si>
  <si>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</si>
  <si>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 бюджетов</t>
  </si>
  <si>
    <t>Уменьшение прочих остатков средств 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</si>
  <si>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</si>
  <si>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</si>
  <si>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в тыс.руб</t>
  </si>
  <si>
    <t>Код бюджетной классификации</t>
  </si>
  <si>
    <t>Код группы</t>
  </si>
  <si>
    <t>Код администратора</t>
  </si>
  <si>
    <t>Код поруппы</t>
  </si>
  <si>
    <t>Код статьи</t>
  </si>
  <si>
    <t>Код элемента</t>
  </si>
  <si>
    <t>Код программы(подпрограммы)</t>
  </si>
  <si>
    <t>Код экономической классифиаци</t>
  </si>
  <si>
    <t>Цель</t>
  </si>
  <si>
    <t>Код подстатьи</t>
  </si>
  <si>
    <t>Наименование групп, подрупп, статей, подстатей, лементов, программ(подпрограмм), кодов экоомической классификации</t>
  </si>
  <si>
    <t>Утвержденная бюджетная роспись доходов</t>
  </si>
  <si>
    <t>Бюджетная роспись доходов с учетом изменений</t>
  </si>
  <si>
    <t>000</t>
  </si>
  <si>
    <t>1</t>
  </si>
  <si>
    <t>00</t>
  </si>
  <si>
    <t>0000</t>
  </si>
  <si>
    <t>182</t>
  </si>
  <si>
    <t>01</t>
  </si>
  <si>
    <t>02</t>
  </si>
  <si>
    <t>110</t>
  </si>
  <si>
    <t>010</t>
  </si>
  <si>
    <t>020</t>
  </si>
  <si>
    <t>030</t>
  </si>
  <si>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</si>
  <si>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</si>
  <si>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</si>
  <si>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</si>
  <si>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100</t>
  </si>
  <si>
    <t>03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</si>
  <si>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</si>
  <si>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</si>
  <si>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</si>
  <si>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</si>
  <si>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</si>
  <si>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</si>
  <si>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06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</si>
  <si>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</si>
  <si>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033</t>
  </si>
  <si>
    <t>043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</si>
  <si>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</si>
  <si>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</si>
  <si>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787</t>
  </si>
  <si>
    <t>08</t>
  </si>
  <si>
    <t>04</t>
  </si>
  <si>
    <t>11</t>
  </si>
  <si>
    <t>09</t>
  </si>
  <si>
    <t>045</t>
  </si>
  <si>
    <t>10</t>
  </si>
  <si>
    <t>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</si>
  <si>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</si>
  <si>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</si>
  <si>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</si>
  <si>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</si>
  <si>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</si>
  <si>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Иные штрафы, неустойки, пени, уплаченные в соответствии с законом или договором вслучае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</si>
  <si>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Дотации бюджетам поселений на выравнивание бюджетной обеспеченности</t>
  </si>
  <si>
    <t>Дотации на выравнивание бюджетной обеспеченности поселений (в части расчёта и предоставления дотаций поселениям в соответствии со ст.137 БК РФ за счёт субвенции из краевого бюджета).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</si>
  <si>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</si>
  <si>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передаваемыебюджетам сельских поселений. Иные межбюджетные трансферты, передаваемые бюджетам сельских поселений на поддержку мер по обеспечению сбалансированности бюджетов поселений.</t>
  </si>
  <si>
    <t>Прочие межбюджетные трансферты передаваемые бюджетам сельских поселений. Иные межбюджетные трансферты на обеспечение первичных мер пожарной безопасности</t>
  </si>
  <si>
    <t>Прочие межбюджетные трансферты передаваемые бюджетам сельских поселений. Иные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""Комплексное благоустройство и содержание дорог территории Высотинского сельсовета на 2014-2021 годы"</t>
  </si>
  <si>
    <t>Прочие межбюджетные трансферты передаваемые бюджетам сельских поселений. Иные межбюджетные трансферты передаваемые бюджетам муниципальных образований края на реализацию Закона края от 23.04.2009 года №8-3170"О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комиссий"</t>
  </si>
  <si>
    <t>Прочие межбюджетные трансферты переданные бюджетам сельских поселений. Иные межбюджетные трансферты на осуществление расходов, направленных на реализацию мероприятий по поддержке местных инициатив на 2021 год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</si>
  <si>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</si>
  <si>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</si>
  <si>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130</t>
  </si>
  <si>
    <t>065</t>
  </si>
  <si>
    <t>995</t>
  </si>
  <si>
    <t>16</t>
  </si>
  <si>
    <t>07</t>
  </si>
  <si>
    <t>090</t>
  </si>
  <si>
    <t>140</t>
  </si>
  <si>
    <t>2</t>
  </si>
  <si>
    <t>15</t>
  </si>
  <si>
    <t>001</t>
  </si>
  <si>
    <t>2711</t>
  </si>
  <si>
    <t>150</t>
  </si>
  <si>
    <t>7601</t>
  </si>
  <si>
    <t>35</t>
  </si>
  <si>
    <t>118</t>
  </si>
  <si>
    <t>49</t>
  </si>
  <si>
    <t>999</t>
  </si>
  <si>
    <t>1035</t>
  </si>
  <si>
    <t>7412</t>
  </si>
  <si>
    <t>7508</t>
  </si>
  <si>
    <t>7514</t>
  </si>
  <si>
    <t>7641</t>
  </si>
  <si>
    <t>099</t>
  </si>
  <si>
    <t>050</t>
  </si>
  <si>
    <t>230</t>
  </si>
  <si>
    <t>240</t>
  </si>
  <si>
    <t>250</t>
  </si>
  <si>
    <t>260</t>
  </si>
  <si>
    <t>НАЛОГИ НА ТОВАРЫ(РАБОТЫ,УСЛУГИ), РЕАЛИЗУЕМЫЕ НА ТЕРРИТОРИИ РОССИЙСКОЙ ФЕДЕРАЦИИ</t>
  </si>
  <si>
    <t>Акцизы по подакцизным товарам(продукции), производимым а территории Российской Федерации</t>
  </si>
  <si>
    <t>НАЛОГИ НА СОВОКУПНЫЙ ДОХОД</t>
  </si>
  <si>
    <t xml:space="preserve">НАЛОГ НА ИМУЩЕСТВО </t>
  </si>
  <si>
    <t xml:space="preserve">Налог на имущество физических лиц </t>
  </si>
  <si>
    <t>Земельный налог</t>
  </si>
  <si>
    <t>040</t>
  </si>
  <si>
    <t>ГОСУДАРСТВЕННАЯ ПОШЛИНА</t>
  </si>
  <si>
    <t>ДОХОДЫ ОТ ИСПОЛЬЗОВАНИЯ ИМУЩЕСТВА, НАХОДЯЩЕГОС В ГОСУДАРСТВЕННОЙ И МУНИЦИПАЛЬОЙ СОБСТВЕННОСТИ</t>
  </si>
  <si>
    <t>ПРОЧИЕ ДОХОДЫ</t>
  </si>
  <si>
    <t>ШТРАФЫ,НЕУСТОЙКИ, ПЕНИ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</si>
  <si>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</si>
  <si>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</si>
  <si>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бюджетм субъектов Российской Федерации и муниципальных образований</t>
  </si>
  <si>
    <t>Дотации бюджетам поселений на выравнивание бюджетной обеспеченности из районного фонда финансовой поддержки(ФФП)</t>
  </si>
  <si>
    <t>Субвенции бюджетам субъектов Российской Федерации и муниципальных образований</t>
  </si>
  <si>
    <t>30</t>
  </si>
  <si>
    <t xml:space="preserve">Иные межбюджетные транферты </t>
  </si>
  <si>
    <t>Прочие межбюджетные транферты передаваемые бюджетам</t>
  </si>
  <si>
    <t>40</t>
  </si>
  <si>
    <t>раздел, подраздел</t>
  </si>
  <si>
    <t>Первоначальный плн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</si>
  <si>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</si>
  <si>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</si>
  <si>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Резервный фонд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</si>
  <si>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</si>
  <si>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</si>
  <si>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</si>
  <si>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</si>
  <si>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ситуации природного техногенного характера, гражданская оборона</t>
  </si>
  <si>
    <t>Национальная экономика</t>
  </si>
  <si>
    <t>Дорожное хозяйство(дорожные фонды)</t>
  </si>
  <si>
    <t>Жилищно-коммунальное хозяйсво</t>
  </si>
  <si>
    <t>Жилищное хозяйство</t>
  </si>
  <si>
    <t>Благоустройство</t>
  </si>
  <si>
    <t>Культура и кинематография</t>
  </si>
  <si>
    <t>Итого расходов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</si>
  <si>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</si>
  <si>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</si>
  <si>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</si>
  <si>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</si>
  <si>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</si>
  <si>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</si>
  <si>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</si>
  <si>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</si>
  <si>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</si>
  <si>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0400</t>
  </si>
  <si>
    <t>0409</t>
  </si>
  <si>
    <t>0500</t>
  </si>
  <si>
    <t>0503</t>
  </si>
  <si>
    <t>0800</t>
  </si>
  <si>
    <t>0801</t>
  </si>
  <si>
    <t>0501</t>
  </si>
  <si>
    <t>физическая культура и спорт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</si>
  <si>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</si>
  <si>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1100</t>
  </si>
  <si>
    <t>1101</t>
  </si>
  <si>
    <t>Ведомственная структура</t>
  </si>
  <si>
    <t>№ строки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</si>
  <si>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</si>
  <si>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</si>
  <si>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</si>
  <si>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</si>
  <si>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</si>
  <si>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3</t>
  </si>
  <si>
    <t>4</t>
  </si>
  <si>
    <t>5</t>
  </si>
  <si>
    <t>6</t>
  </si>
  <si>
    <t>7</t>
  </si>
  <si>
    <t>Администрация Высотинского сельсовета</t>
  </si>
  <si>
    <t/>
  </si>
  <si>
    <t>Функционирование высшего должностного лица субъекта Российской  Федерации и муниципального образования</t>
  </si>
  <si>
    <t>Непрограммные расходы</t>
  </si>
  <si>
    <t>9100000000</t>
  </si>
  <si>
    <t>Непрограммные расходы органов местного самоуправления</t>
  </si>
  <si>
    <t>9110000000</t>
  </si>
  <si>
    <t xml:space="preserve">Глава муниципального образования в рамках непрограммных расходов </t>
  </si>
  <si>
    <t>9110091010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</si>
  <si>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</si>
  <si>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</si>
  <si>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Руководство и управление в сфере установленных функций органов местного самоуправления в рамках непрограммных расходов </t>
  </si>
  <si>
    <t>9110091020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</si>
  <si>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</si>
  <si>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</si>
  <si>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</si>
  <si>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</si>
  <si>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</si>
  <si>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</si>
  <si>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</si>
  <si>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органов местного самоуправления за счет переданных полномочий</t>
  </si>
  <si>
    <t>9120000000</t>
  </si>
  <si>
    <t>Выполнение переданных полномочий по осуществлению внутреннего муниципального финансового контроля</t>
  </si>
  <si>
    <t>9120091550</t>
  </si>
  <si>
    <t>Выполнение переданных полномочий в сфере ЖКХ в рамках непрограммных расходов</t>
  </si>
  <si>
    <t>9120091530</t>
  </si>
  <si>
    <t>Выполнение переданных полномочий в области размещения заказов на поставки товаров, выполнение работ, оказание услуг в рамках непрограммных расходов</t>
  </si>
  <si>
    <t>9120091540</t>
  </si>
  <si>
    <t>Резервный фонд администрации</t>
  </si>
  <si>
    <t>9110099120</t>
  </si>
  <si>
    <t>870</t>
  </si>
  <si>
    <t>Непрограммные расходы финансового управления</t>
  </si>
  <si>
    <t>9130000000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</si>
  <si>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</t>
  </si>
  <si>
    <t>9130075140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</si>
  <si>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</si>
  <si>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9130051180</t>
  </si>
  <si>
    <t>Защита населения и территорий от черезвычайных ситуаций природного и техногенного характера, гражданская оборона</t>
  </si>
  <si>
    <t>0230000000</t>
  </si>
  <si>
    <t>02300S4120</t>
  </si>
  <si>
    <t>Дорожное хозяйство (дорожные фонды)</t>
  </si>
  <si>
    <t>Муниципальная программа "Благоустройство и содержание дорог территории Высотинского сельсовета на 2014 – 2021 годы "</t>
  </si>
  <si>
    <t>0200000000</t>
  </si>
  <si>
    <t xml:space="preserve">Подпрограмма «Благоустройство и содержание дорог на территории Высотинского сельсовета» </t>
  </si>
  <si>
    <t>0210000000</t>
  </si>
  <si>
    <t>Содержание автомобильных дорог общего пользования местного значения и искусственных сооружений за счет средств дорожного фонда Высотинского сельсовета в рамках подпрограммы "Комплексное благоустройство и содержание дорог на территории Высотинского сельсовета" Муниципальной программы "Благоустройство и содержание дорог территории Высотинского сельсовета на 2014-2021 годы"</t>
  </si>
  <si>
    <t>0210094310</t>
  </si>
  <si>
    <t>Жилищно-коммунальное хозяйство</t>
  </si>
  <si>
    <t>Уличное освещение</t>
  </si>
  <si>
    <t>0210096010</t>
  </si>
  <si>
    <t xml:space="preserve">Прочие мероприятия по благоустройству городских округов и поселений </t>
  </si>
  <si>
    <t>0210096050</t>
  </si>
  <si>
    <t xml:space="preserve">Культура и кинематография </t>
  </si>
  <si>
    <t xml:space="preserve">Культура </t>
  </si>
  <si>
    <t>Обеспечение деятельности клубов в рамках непрограмные расходы</t>
  </si>
  <si>
    <t>Предоставление субсидий бюджетным, автономным учреждениям и иным некоммерческим организациям</t>
  </si>
  <si>
    <t>500</t>
  </si>
  <si>
    <t>Осуществления части полномочий администрации Высотинского сельсовета по  созданию условий для организации досуга и обеспечения жителей поселения услугами организаций культуры</t>
  </si>
  <si>
    <t>540</t>
  </si>
  <si>
    <t>9150000000</t>
  </si>
  <si>
    <t>9150093220</t>
  </si>
  <si>
    <t>условно утвержденные расходы</t>
  </si>
  <si>
    <t>ИТОГО РАСХОДОВ</t>
  </si>
  <si>
    <t>830</t>
  </si>
  <si>
    <t>Исполнение суденых актов РФ</t>
  </si>
  <si>
    <t>9120091580</t>
  </si>
  <si>
    <t>Передача полномочий по осуществлению внешнего муниципального финансового контроля</t>
  </si>
  <si>
    <t>Реализация мероприятий, связанных с обеспечением санитарно-эпидемилолгической безопасности при подготовке к проведению общероссийского голосования по вопросу одобрения изменений в Конститутцию Российской Федерации, за счет средств резервного фонда Правительства Российской Федерации в рамках непрограмммных расходов агентства по гражданской обороне, чрезвычайным ситуациям и пожарной безопасности Красноярского края</t>
  </si>
  <si>
    <t>02100S5080</t>
  </si>
  <si>
    <t>0210099140</t>
  </si>
  <si>
    <t>Расходы на содержание жилого фнда</t>
  </si>
  <si>
    <t>0210094040</t>
  </si>
  <si>
    <t>Прочие расходы</t>
  </si>
  <si>
    <t>9150093010</t>
  </si>
  <si>
    <t>Физическая культура и спорт</t>
  </si>
  <si>
    <t>Наименование</t>
  </si>
  <si>
    <t>План сумма (тыс.руб)</t>
  </si>
  <si>
    <t>Факт сумма (тыс.руб)</t>
  </si>
  <si>
    <t>Прочие межбюджетные трансферты на поддержку мер по обеспечению сбалансированности бюджетов поселений</t>
  </si>
  <si>
    <t>Межбюджетные трансферты поселениям на реализацию Закона края от 23 апреля 2099года № /-3170 "Онаделении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</t>
  </si>
  <si>
    <t>Субвнции бюджетам почелений на осуществление первичного воинского учета на территориях, где отсутствуют военные комиссариаты</t>
  </si>
  <si>
    <t>Иные межбюджетные транферты</t>
  </si>
  <si>
    <t>Распределение расходов сельского бюджета по разделам, подразделам классификации расходов бюджетов Российской Федерации за 2021год</t>
  </si>
  <si>
    <t>Наименование главных распорядителей и наимеование показателей бюджетной классификации за 2021год</t>
  </si>
  <si>
    <t>9110010240</t>
  </si>
  <si>
    <t>02100S6410</t>
  </si>
  <si>
    <t>02100S7490</t>
  </si>
  <si>
    <t>91100S7450</t>
  </si>
  <si>
    <t>Субвенции и иные межбюджетные трансферты из районного бюджета за 2021г</t>
  </si>
  <si>
    <t>7749</t>
  </si>
  <si>
    <t>7745</t>
  </si>
  <si>
    <t>Иные межбюджетные транферты для реализации проектов по решению вопросов местного значения сельских поселений в рамках подпрограммы "Поддержка муниципальных проектов и мероприятий по благоустройству территорий"</t>
  </si>
  <si>
    <t>Иные межбюджетные транферты за содействие развитию налогового потенциала в рамках подпрограммы "Содействие развитию  налоговогог потенциала муниципальных образований"муниципальной программы "Сордействие развитию местного самоуправления"</t>
  </si>
  <si>
    <t>19</t>
  </si>
  <si>
    <t>600</t>
  </si>
  <si>
    <t>Возврат прочих остатков субсидий, субвенций и иных межбюджетных трансфертов, имеющих целевое назначение,прошлых лет из бюджетов сельских поселений</t>
  </si>
  <si>
    <t>Источники финансирования дефицита, профицита сельского бюджета за 2021 год</t>
  </si>
  <si>
    <t>Доходы сельского бюджета за 2021год</t>
  </si>
  <si>
    <t>расходов районного бюджета за 2021 год</t>
  </si>
  <si>
    <t>Глава сельсовета</t>
  </si>
  <si>
    <t>С.В. Сухорученко</t>
  </si>
  <si>
    <t>Главный бухгалтер</t>
  </si>
  <si>
    <t>В.А. Демская</t>
  </si>
  <si>
    <t>Поступление доходов местного бюджета за 2021год</t>
  </si>
  <si>
    <t>№</t>
  </si>
  <si>
    <t>ИТОГО</t>
  </si>
  <si>
    <t xml:space="preserve"> Приложение № 5</t>
  </si>
  <si>
    <t>Приложение № 1</t>
  </si>
  <si>
    <t>Приложение № 2</t>
  </si>
  <si>
    <t>Приложение № 3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</si>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</sst>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1" fillId="0" borderId="2" xfId="0" applyFont="1" applyBorder="1" applyAlignment="1">
      <alignment textRotation="90"/>
    </xf>
    <xf numFmtId="49" fontId="1" fillId="0" borderId="1" xfId="0" applyNumberFormat="1" applyFont="1" applyBorder="1"/>
    <xf numFmtId="164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49" fontId="4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5" fillId="0" borderId="1" xfId="0" applyNumberFormat="1" applyFont="1" applyBorder="1"/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/>
    <xf numFmtId="4" fontId="4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/>
    <xf numFmtId="4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4" fontId="1" fillId="0" borderId="0" xfId="0" applyNumberFormat="1" applyFont="1" applyBorder="1"/>
    <xf numFmtId="4" fontId="3" fillId="0" borderId="1" xfId="0" applyNumberFormat="1" applyFont="1" applyBorder="1" applyAlignment="1"/>
    <xf numFmtId="0" fontId="10" fillId="0" borderId="1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activeCell="B2" sqref="B2:E2"/>
    </sheetView>
  </sheetViews>
  <sheetFormatPr defaultRowHeight="15.75" x14ac:dyDescent="0.25"/>
  <cols>
    <col min="1" max="1" width="32.140625" style="1" customWidth="1"/>
    <col min="2" max="2" width="63.28515625" style="1" customWidth="1"/>
    <col min="3" max="3" width="21.42578125" style="1" customWidth="1"/>
    <col min="4" max="4" width="15.85546875" style="1" customWidth="1"/>
    <col min="5" max="5" width="14.28515625" style="1" customWidth="1"/>
    <col min="6" max="6" width="17" style="1" customWidth="1"/>
    <col min="7" max="16384" width="9.140625" style="1"/>
  </cols>
  <sheetData>
    <row r="1" spans="1:9" ht="49.5" customHeight="1" x14ac:dyDescent="0.25">
      <c r="C1" s="99"/>
      <c r="D1" s="99"/>
      <c r="E1" s="99"/>
    </row>
    <row r="2" spans="1:9" x14ac:dyDescent="0.25">
      <c r="B2" s="107" t="s">
        <v>296</v>
      </c>
      <c r="C2" s="107"/>
      <c r="D2" s="107"/>
      <c r="E2" s="107"/>
    </row>
    <row r="6" spans="1:9" ht="18.75" customHeight="1" x14ac:dyDescent="0.25">
      <c r="A6" s="100" t="s">
        <v>285</v>
      </c>
      <c r="B6" s="100"/>
      <c r="C6" s="100"/>
      <c r="D6" s="100"/>
      <c r="E6" s="100"/>
      <c r="F6" s="2"/>
      <c r="G6" s="2"/>
      <c r="H6" s="2"/>
      <c r="I6" s="2"/>
    </row>
    <row r="7" spans="1:9" x14ac:dyDescent="0.25">
      <c r="A7" s="100"/>
      <c r="B7" s="100"/>
      <c r="C7" s="100"/>
      <c r="D7" s="100"/>
      <c r="E7" s="100"/>
      <c r="F7" s="2"/>
      <c r="G7" s="2"/>
      <c r="H7" s="2"/>
      <c r="I7" s="2"/>
    </row>
    <row r="8" spans="1:9" ht="18.75" x14ac:dyDescent="0.3">
      <c r="A8" s="91"/>
      <c r="B8" s="91"/>
      <c r="C8" s="91"/>
      <c r="D8" s="91"/>
      <c r="E8" s="91" t="s">
        <v>25</v>
      </c>
      <c r="F8" s="2"/>
      <c r="G8" s="2"/>
      <c r="H8" s="2"/>
      <c r="I8" s="2"/>
    </row>
    <row r="9" spans="1:9" ht="37.5" x14ac:dyDescent="0.3">
      <c r="A9" s="92" t="s">
        <v>0</v>
      </c>
      <c r="B9" s="92" t="s">
        <v>1</v>
      </c>
      <c r="C9" s="93" t="s">
        <v>2</v>
      </c>
      <c r="D9" s="94" t="s">
        <v>3</v>
      </c>
      <c r="E9" s="94" t="s">
        <v>4</v>
      </c>
    </row>
    <row r="10" spans="1:9" ht="18.75" x14ac:dyDescent="0.3">
      <c r="A10" s="95">
        <v>1</v>
      </c>
      <c r="B10" s="95">
        <v>2</v>
      </c>
      <c r="C10" s="95">
        <v>3</v>
      </c>
      <c r="D10" s="95">
        <v>4</v>
      </c>
      <c r="E10" s="95">
        <v>5</v>
      </c>
    </row>
    <row r="11" spans="1:9" ht="28.5" customHeight="1" x14ac:dyDescent="0.3">
      <c r="A11" s="92" t="s">
        <v>5</v>
      </c>
      <c r="B11" s="92" t="s">
        <v>15</v>
      </c>
      <c r="C11" s="96">
        <v>0</v>
      </c>
      <c r="D11" s="96">
        <v>330.53</v>
      </c>
      <c r="E11" s="96">
        <v>1016.56</v>
      </c>
    </row>
    <row r="12" spans="1:9" ht="37.5" x14ac:dyDescent="0.3">
      <c r="A12" s="92" t="s">
        <v>6</v>
      </c>
      <c r="B12" s="94" t="s">
        <v>16</v>
      </c>
      <c r="C12" s="96">
        <v>0</v>
      </c>
      <c r="D12" s="96">
        <v>330.53</v>
      </c>
      <c r="E12" s="96">
        <v>330.5</v>
      </c>
    </row>
    <row r="13" spans="1:9" ht="18.75" x14ac:dyDescent="0.3">
      <c r="A13" s="92" t="s">
        <v>7</v>
      </c>
      <c r="B13" s="92" t="s">
        <v>17</v>
      </c>
      <c r="C13" s="96">
        <f t="shared" ref="C13:E15" si="0">C14</f>
        <v>-10737.8</v>
      </c>
      <c r="D13" s="96">
        <f t="shared" si="0"/>
        <v>-17303.93</v>
      </c>
      <c r="E13" s="96">
        <f t="shared" si="0"/>
        <v>-17393.810000000001</v>
      </c>
    </row>
    <row r="14" spans="1:9" ht="18.75" x14ac:dyDescent="0.3">
      <c r="A14" s="92" t="s">
        <v>8</v>
      </c>
      <c r="B14" s="92" t="s">
        <v>18</v>
      </c>
      <c r="C14" s="96">
        <f t="shared" si="0"/>
        <v>-10737.8</v>
      </c>
      <c r="D14" s="96">
        <f t="shared" si="0"/>
        <v>-17303.93</v>
      </c>
      <c r="E14" s="96">
        <f t="shared" si="0"/>
        <v>-17393.810000000001</v>
      </c>
    </row>
    <row r="15" spans="1:9" ht="37.5" x14ac:dyDescent="0.3">
      <c r="A15" s="92" t="s">
        <v>9</v>
      </c>
      <c r="B15" s="94" t="s">
        <v>19</v>
      </c>
      <c r="C15" s="96">
        <f t="shared" si="0"/>
        <v>-10737.8</v>
      </c>
      <c r="D15" s="96">
        <f t="shared" si="0"/>
        <v>-17303.93</v>
      </c>
      <c r="E15" s="96">
        <f t="shared" si="0"/>
        <v>-17393.810000000001</v>
      </c>
    </row>
    <row r="16" spans="1:9" ht="37.5" x14ac:dyDescent="0.3">
      <c r="A16" s="92" t="s">
        <v>10</v>
      </c>
      <c r="B16" s="94" t="s">
        <v>20</v>
      </c>
      <c r="C16" s="96">
        <v>-10737.8</v>
      </c>
      <c r="D16" s="96">
        <v>-17303.93</v>
      </c>
      <c r="E16" s="96">
        <v>-17393.810000000001</v>
      </c>
    </row>
    <row r="17" spans="1:5" ht="18.75" x14ac:dyDescent="0.3">
      <c r="A17" s="92" t="s">
        <v>11</v>
      </c>
      <c r="B17" s="92" t="s">
        <v>21</v>
      </c>
      <c r="C17" s="96">
        <f t="shared" ref="C17:E19" si="1">C18</f>
        <v>10737.8</v>
      </c>
      <c r="D17" s="96">
        <f t="shared" si="1"/>
        <v>17634.46</v>
      </c>
      <c r="E17" s="96">
        <f t="shared" si="1"/>
        <v>16377.26</v>
      </c>
    </row>
    <row r="18" spans="1:5" ht="18.75" x14ac:dyDescent="0.3">
      <c r="A18" s="92" t="s">
        <v>12</v>
      </c>
      <c r="B18" s="92" t="s">
        <v>22</v>
      </c>
      <c r="C18" s="96">
        <f t="shared" si="1"/>
        <v>10737.8</v>
      </c>
      <c r="D18" s="96">
        <f t="shared" si="1"/>
        <v>17634.46</v>
      </c>
      <c r="E18" s="96">
        <f t="shared" si="1"/>
        <v>16377.26</v>
      </c>
    </row>
    <row r="19" spans="1:5" ht="37.5" x14ac:dyDescent="0.3">
      <c r="A19" s="92" t="s">
        <v>13</v>
      </c>
      <c r="B19" s="94" t="s">
        <v>23</v>
      </c>
      <c r="C19" s="96">
        <f t="shared" si="1"/>
        <v>10737.8</v>
      </c>
      <c r="D19" s="96">
        <f t="shared" si="1"/>
        <v>17634.46</v>
      </c>
      <c r="E19" s="96">
        <f t="shared" si="1"/>
        <v>16377.26</v>
      </c>
    </row>
    <row r="20" spans="1:5" ht="37.5" x14ac:dyDescent="0.3">
      <c r="A20" s="92" t="s">
        <v>14</v>
      </c>
      <c r="B20" s="94" t="s">
        <v>24</v>
      </c>
      <c r="C20" s="96">
        <v>10737.8</v>
      </c>
      <c r="D20" s="96">
        <v>17634.46</v>
      </c>
      <c r="E20" s="96">
        <v>16377.26</v>
      </c>
    </row>
    <row r="21" spans="1:5" ht="18.75" x14ac:dyDescent="0.3">
      <c r="A21" s="97"/>
      <c r="B21" s="97"/>
      <c r="C21" s="97"/>
      <c r="D21" s="97"/>
      <c r="E21" s="97"/>
    </row>
    <row r="22" spans="1:5" ht="18.75" x14ac:dyDescent="0.3">
      <c r="A22" s="97"/>
      <c r="B22" s="97"/>
      <c r="C22" s="97"/>
      <c r="D22" s="97"/>
      <c r="E22" s="97"/>
    </row>
    <row r="23" spans="1:5" ht="18.75" x14ac:dyDescent="0.3">
      <c r="A23" s="97" t="s">
        <v>288</v>
      </c>
      <c r="B23" s="97"/>
      <c r="C23" s="97"/>
      <c r="D23" s="98" t="s">
        <v>289</v>
      </c>
      <c r="E23" s="97"/>
    </row>
    <row r="24" spans="1:5" ht="18.75" x14ac:dyDescent="0.3">
      <c r="A24" s="97"/>
      <c r="B24" s="97"/>
      <c r="C24" s="97"/>
      <c r="D24" s="97"/>
      <c r="E24" s="97"/>
    </row>
    <row r="25" spans="1:5" ht="18.75" x14ac:dyDescent="0.3">
      <c r="A25" s="97" t="s">
        <v>290</v>
      </c>
      <c r="B25" s="97"/>
      <c r="C25" s="97"/>
      <c r="D25" s="98" t="s">
        <v>291</v>
      </c>
      <c r="E25" s="97"/>
    </row>
    <row r="26" spans="1:5" ht="18.75" x14ac:dyDescent="0.3">
      <c r="A26" s="97"/>
      <c r="B26" s="97"/>
      <c r="C26" s="97"/>
      <c r="D26" s="97"/>
      <c r="E26" s="97"/>
    </row>
  </sheetData>
  <mergeCells count="3">
    <mergeCell ref="C1:E1"/>
    <mergeCell ref="A6:E7"/>
    <mergeCell ref="B2:E2"/>
  </mergeCells>
  <pageMargins left="0.70866141732283472" right="0.70866141732283472" top="0.74803149606299213" bottom="0.74803149606299213" header="0.31496062992125984" footer="0.31496062992125984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3"/>
  <sheetViews>
    <sheetView workbookViewId="0">
      <selection activeCell="K3" sqref="K3"/>
    </sheetView>
  </sheetViews>
  <sheetFormatPr defaultRowHeight="15.75" x14ac:dyDescent="0.25"/>
  <cols>
    <col min="1" max="9" width="9.140625" style="1"/>
    <col min="10" max="10" width="50.42578125" style="1" customWidth="1"/>
    <col min="11" max="11" width="15.140625" style="1" customWidth="1"/>
    <col min="12" max="12" width="15" style="1" customWidth="1"/>
    <col min="13" max="13" width="13.42578125" style="1" customWidth="1"/>
    <col min="14" max="16384" width="9.140625" style="1"/>
  </cols>
  <sheetData>
    <row r="2" spans="1:13" x14ac:dyDescent="0.25">
      <c r="J2" s="107" t="s">
        <v>297</v>
      </c>
      <c r="K2" s="107"/>
      <c r="L2" s="107"/>
      <c r="M2" s="107"/>
    </row>
    <row r="3" spans="1:13" ht="18.75" x14ac:dyDescent="0.3">
      <c r="E3" s="100" t="s">
        <v>286</v>
      </c>
      <c r="F3" s="100"/>
      <c r="G3" s="100"/>
      <c r="H3" s="100"/>
      <c r="I3" s="100"/>
      <c r="J3" s="100"/>
    </row>
    <row r="5" spans="1:13" x14ac:dyDescent="0.25">
      <c r="A5" s="102" t="s">
        <v>26</v>
      </c>
      <c r="B5" s="102"/>
      <c r="C5" s="102"/>
      <c r="D5" s="102"/>
      <c r="E5" s="102"/>
      <c r="F5" s="102"/>
      <c r="G5" s="102"/>
      <c r="H5" s="102"/>
      <c r="I5" s="102"/>
      <c r="J5" s="101" t="s">
        <v>36</v>
      </c>
      <c r="K5" s="101" t="s">
        <v>37</v>
      </c>
      <c r="L5" s="101" t="s">
        <v>38</v>
      </c>
      <c r="M5" s="101" t="s">
        <v>292</v>
      </c>
    </row>
    <row r="6" spans="1:13" ht="94.5" customHeight="1" x14ac:dyDescent="0.25">
      <c r="A6" s="85" t="s">
        <v>28</v>
      </c>
      <c r="B6" s="7" t="s">
        <v>27</v>
      </c>
      <c r="C6" s="7" t="s">
        <v>29</v>
      </c>
      <c r="D6" s="7" t="s">
        <v>30</v>
      </c>
      <c r="E6" s="7" t="s">
        <v>35</v>
      </c>
      <c r="F6" s="7" t="s">
        <v>31</v>
      </c>
      <c r="G6" s="85" t="s">
        <v>32</v>
      </c>
      <c r="H6" s="85" t="s">
        <v>33</v>
      </c>
      <c r="I6" s="7" t="s">
        <v>34</v>
      </c>
      <c r="J6" s="101"/>
      <c r="K6" s="101"/>
      <c r="L6" s="101"/>
      <c r="M6" s="101"/>
    </row>
    <row r="7" spans="1:13" x14ac:dyDescent="0.25">
      <c r="A7" s="17"/>
      <c r="B7" s="17" t="s">
        <v>40</v>
      </c>
      <c r="C7" s="17" t="s">
        <v>41</v>
      </c>
      <c r="D7" s="17" t="s">
        <v>41</v>
      </c>
      <c r="E7" s="17" t="s">
        <v>39</v>
      </c>
      <c r="F7" s="17" t="s">
        <v>41</v>
      </c>
      <c r="G7" s="17" t="s">
        <v>42</v>
      </c>
      <c r="H7" s="17" t="s">
        <v>39</v>
      </c>
      <c r="I7" s="17"/>
      <c r="J7" s="16" t="s">
        <v>50</v>
      </c>
      <c r="K7" s="27">
        <f>K8+K38</f>
        <v>10737.8</v>
      </c>
      <c r="L7" s="27">
        <f>L8+L38</f>
        <v>17303.919999999998</v>
      </c>
      <c r="M7" s="27">
        <f>M8+M38</f>
        <v>17393.809999999998</v>
      </c>
    </row>
    <row r="8" spans="1:13" x14ac:dyDescent="0.25">
      <c r="A8" s="17" t="s">
        <v>43</v>
      </c>
      <c r="B8" s="17" t="s">
        <v>40</v>
      </c>
      <c r="C8" s="17" t="s">
        <v>44</v>
      </c>
      <c r="D8" s="17" t="s">
        <v>41</v>
      </c>
      <c r="E8" s="17" t="s">
        <v>39</v>
      </c>
      <c r="F8" s="17" t="s">
        <v>41</v>
      </c>
      <c r="G8" s="17" t="s">
        <v>42</v>
      </c>
      <c r="H8" s="17" t="s">
        <v>39</v>
      </c>
      <c r="I8" s="17"/>
      <c r="J8" s="16" t="s">
        <v>50</v>
      </c>
      <c r="K8" s="27">
        <f>K9+K13+K19+K21+K29+K31+K33+K36</f>
        <v>1716.8</v>
      </c>
      <c r="L8" s="27">
        <f>L9+L13+L19+L21+L29+L31+L33+L36</f>
        <v>2223.0699999999997</v>
      </c>
      <c r="M8" s="27">
        <f>M9+M13+M19+M21+M29+M31+M33+M36</f>
        <v>2312.9599999999996</v>
      </c>
    </row>
    <row r="9" spans="1:13" x14ac:dyDescent="0.25">
      <c r="A9" s="8" t="s">
        <v>43</v>
      </c>
      <c r="B9" s="8" t="s">
        <v>40</v>
      </c>
      <c r="C9" s="8" t="s">
        <v>44</v>
      </c>
      <c r="D9" s="8" t="s">
        <v>45</v>
      </c>
      <c r="E9" s="8" t="s">
        <v>39</v>
      </c>
      <c r="F9" s="8" t="s">
        <v>44</v>
      </c>
      <c r="G9" s="8" t="s">
        <v>42</v>
      </c>
      <c r="H9" s="8" t="s">
        <v>46</v>
      </c>
      <c r="I9" s="8"/>
      <c r="J9" s="20" t="s">
        <v>51</v>
      </c>
      <c r="K9" s="20">
        <f>K10+K12</f>
        <v>230</v>
      </c>
      <c r="L9" s="28">
        <f>L10+L12</f>
        <v>129.62</v>
      </c>
      <c r="M9" s="28">
        <f>M10+M12</f>
        <v>129.30000000000001</v>
      </c>
    </row>
    <row r="10" spans="1:13" ht="153.75" customHeight="1" x14ac:dyDescent="0.25">
      <c r="A10" s="8" t="s">
        <v>43</v>
      </c>
      <c r="B10" s="8" t="s">
        <v>40</v>
      </c>
      <c r="C10" s="8" t="s">
        <v>44</v>
      </c>
      <c r="D10" s="8" t="s">
        <v>45</v>
      </c>
      <c r="E10" s="8" t="s">
        <v>47</v>
      </c>
      <c r="F10" s="8" t="s">
        <v>44</v>
      </c>
      <c r="G10" s="8" t="s">
        <v>42</v>
      </c>
      <c r="H10" s="8" t="s">
        <v>46</v>
      </c>
      <c r="I10" s="8"/>
      <c r="J10" s="9" t="s">
        <v>52</v>
      </c>
      <c r="K10" s="3">
        <v>230</v>
      </c>
      <c r="L10" s="6">
        <v>124.22</v>
      </c>
      <c r="M10" s="6">
        <v>123.7</v>
      </c>
    </row>
    <row r="11" spans="1:13" ht="153.75" customHeight="1" x14ac:dyDescent="0.25">
      <c r="A11" s="8" t="s">
        <v>43</v>
      </c>
      <c r="B11" s="8" t="s">
        <v>40</v>
      </c>
      <c r="C11" s="8" t="s">
        <v>44</v>
      </c>
      <c r="D11" s="8" t="s">
        <v>45</v>
      </c>
      <c r="E11" s="8" t="s">
        <v>48</v>
      </c>
      <c r="F11" s="8" t="s">
        <v>44</v>
      </c>
      <c r="G11" s="8" t="s">
        <v>42</v>
      </c>
      <c r="H11" s="8" t="s">
        <v>46</v>
      </c>
      <c r="I11" s="8"/>
      <c r="J11" s="4" t="s">
        <v>53</v>
      </c>
      <c r="K11" s="3"/>
      <c r="L11" s="6">
        <v>0.09</v>
      </c>
      <c r="M11" s="6">
        <v>0.09</v>
      </c>
    </row>
    <row r="12" spans="1:13" ht="106.5" customHeight="1" x14ac:dyDescent="0.25">
      <c r="A12" s="8" t="s">
        <v>43</v>
      </c>
      <c r="B12" s="8" t="s">
        <v>40</v>
      </c>
      <c r="C12" s="8" t="s">
        <v>44</v>
      </c>
      <c r="D12" s="8" t="s">
        <v>45</v>
      </c>
      <c r="E12" s="8" t="s">
        <v>49</v>
      </c>
      <c r="F12" s="8" t="s">
        <v>44</v>
      </c>
      <c r="G12" s="8" t="s">
        <v>42</v>
      </c>
      <c r="H12" s="8" t="s">
        <v>46</v>
      </c>
      <c r="I12" s="8"/>
      <c r="J12" s="4" t="s">
        <v>53</v>
      </c>
      <c r="K12" s="3"/>
      <c r="L12" s="6">
        <v>5.4</v>
      </c>
      <c r="M12" s="6">
        <v>5.6</v>
      </c>
    </row>
    <row r="13" spans="1:13" ht="63" customHeight="1" x14ac:dyDescent="0.25">
      <c r="A13" s="17" t="s">
        <v>54</v>
      </c>
      <c r="B13" s="17" t="s">
        <v>40</v>
      </c>
      <c r="C13" s="17" t="s">
        <v>55</v>
      </c>
      <c r="D13" s="17" t="s">
        <v>41</v>
      </c>
      <c r="E13" s="17" t="s">
        <v>39</v>
      </c>
      <c r="F13" s="17" t="s">
        <v>44</v>
      </c>
      <c r="G13" s="17" t="s">
        <v>42</v>
      </c>
      <c r="H13" s="17" t="s">
        <v>46</v>
      </c>
      <c r="I13" s="17"/>
      <c r="J13" s="15" t="s">
        <v>120</v>
      </c>
      <c r="K13" s="16">
        <f>K14</f>
        <v>228.79999999999998</v>
      </c>
      <c r="L13" s="27">
        <f>L14</f>
        <v>228.79999999999998</v>
      </c>
      <c r="M13" s="27">
        <f>M14</f>
        <v>233.24999999999997</v>
      </c>
    </row>
    <row r="14" spans="1:13" ht="55.5" customHeight="1" x14ac:dyDescent="0.25">
      <c r="A14" s="8" t="s">
        <v>54</v>
      </c>
      <c r="B14" s="8" t="s">
        <v>40</v>
      </c>
      <c r="C14" s="8" t="s">
        <v>55</v>
      </c>
      <c r="D14" s="8" t="s">
        <v>45</v>
      </c>
      <c r="E14" s="8" t="s">
        <v>39</v>
      </c>
      <c r="F14" s="8" t="s">
        <v>44</v>
      </c>
      <c r="G14" s="8" t="s">
        <v>42</v>
      </c>
      <c r="H14" s="8" t="s">
        <v>46</v>
      </c>
      <c r="I14" s="8"/>
      <c r="J14" s="19" t="s">
        <v>121</v>
      </c>
      <c r="K14" s="20">
        <f>K15+K16+K17+K18</f>
        <v>228.79999999999998</v>
      </c>
      <c r="L14" s="28">
        <f>L15+L16+L17+L18</f>
        <v>228.79999999999998</v>
      </c>
      <c r="M14" s="28">
        <f>M15+M16+M17+M18</f>
        <v>233.24999999999997</v>
      </c>
    </row>
    <row r="15" spans="1:13" ht="94.5" x14ac:dyDescent="0.25">
      <c r="A15" s="8" t="s">
        <v>54</v>
      </c>
      <c r="B15" s="8" t="s">
        <v>40</v>
      </c>
      <c r="C15" s="8" t="s">
        <v>55</v>
      </c>
      <c r="D15" s="8" t="s">
        <v>45</v>
      </c>
      <c r="E15" s="8" t="s">
        <v>116</v>
      </c>
      <c r="F15" s="8" t="s">
        <v>44</v>
      </c>
      <c r="G15" s="8" t="s">
        <v>42</v>
      </c>
      <c r="H15" s="8" t="s">
        <v>46</v>
      </c>
      <c r="I15" s="8"/>
      <c r="J15" s="10" t="s">
        <v>56</v>
      </c>
      <c r="K15" s="3">
        <v>105.1</v>
      </c>
      <c r="L15" s="6">
        <v>105.1</v>
      </c>
      <c r="M15" s="6">
        <v>107.7</v>
      </c>
    </row>
    <row r="16" spans="1:13" ht="110.25" x14ac:dyDescent="0.25">
      <c r="A16" s="8" t="s">
        <v>54</v>
      </c>
      <c r="B16" s="8" t="s">
        <v>40</v>
      </c>
      <c r="C16" s="8" t="s">
        <v>55</v>
      </c>
      <c r="D16" s="8" t="s">
        <v>45</v>
      </c>
      <c r="E16" s="8" t="s">
        <v>117</v>
      </c>
      <c r="F16" s="8" t="s">
        <v>44</v>
      </c>
      <c r="G16" s="8" t="s">
        <v>42</v>
      </c>
      <c r="H16" s="8" t="s">
        <v>46</v>
      </c>
      <c r="I16" s="8"/>
      <c r="J16" s="9" t="s">
        <v>57</v>
      </c>
      <c r="K16" s="3">
        <v>0.6</v>
      </c>
      <c r="L16" s="6">
        <v>0.6</v>
      </c>
      <c r="M16" s="6">
        <v>0.75</v>
      </c>
    </row>
    <row r="17" spans="1:13" ht="94.5" x14ac:dyDescent="0.25">
      <c r="A17" s="8" t="s">
        <v>54</v>
      </c>
      <c r="B17" s="8" t="s">
        <v>40</v>
      </c>
      <c r="C17" s="8" t="s">
        <v>55</v>
      </c>
      <c r="D17" s="8" t="s">
        <v>45</v>
      </c>
      <c r="E17" s="8" t="s">
        <v>118</v>
      </c>
      <c r="F17" s="8" t="s">
        <v>44</v>
      </c>
      <c r="G17" s="8" t="s">
        <v>42</v>
      </c>
      <c r="H17" s="8" t="s">
        <v>46</v>
      </c>
      <c r="I17" s="8"/>
      <c r="J17" s="10" t="s">
        <v>58</v>
      </c>
      <c r="K17" s="3">
        <v>138.19999999999999</v>
      </c>
      <c r="L17" s="6">
        <v>138.19999999999999</v>
      </c>
      <c r="M17" s="6">
        <v>143.19999999999999</v>
      </c>
    </row>
    <row r="18" spans="1:13" ht="94.5" x14ac:dyDescent="0.25">
      <c r="A18" s="8" t="s">
        <v>54</v>
      </c>
      <c r="B18" s="8" t="s">
        <v>40</v>
      </c>
      <c r="C18" s="8" t="s">
        <v>55</v>
      </c>
      <c r="D18" s="8" t="s">
        <v>45</v>
      </c>
      <c r="E18" s="8" t="s">
        <v>119</v>
      </c>
      <c r="F18" s="8" t="s">
        <v>44</v>
      </c>
      <c r="G18" s="8" t="s">
        <v>42</v>
      </c>
      <c r="H18" s="8" t="s">
        <v>46</v>
      </c>
      <c r="I18" s="8"/>
      <c r="J18" s="10" t="s">
        <v>59</v>
      </c>
      <c r="K18" s="3">
        <v>-15.1</v>
      </c>
      <c r="L18" s="6">
        <v>-15.1</v>
      </c>
      <c r="M18" s="6">
        <v>-18.399999999999999</v>
      </c>
    </row>
    <row r="19" spans="1:13" x14ac:dyDescent="0.25">
      <c r="A19" s="17" t="s">
        <v>43</v>
      </c>
      <c r="B19" s="17" t="s">
        <v>40</v>
      </c>
      <c r="C19" s="17" t="s">
        <v>60</v>
      </c>
      <c r="D19" s="17" t="s">
        <v>41</v>
      </c>
      <c r="E19" s="17" t="s">
        <v>39</v>
      </c>
      <c r="F19" s="17" t="s">
        <v>44</v>
      </c>
      <c r="G19" s="17" t="s">
        <v>42</v>
      </c>
      <c r="H19" s="17" t="s">
        <v>46</v>
      </c>
      <c r="I19" s="17"/>
      <c r="J19" s="18" t="s">
        <v>122</v>
      </c>
      <c r="K19" s="16">
        <f>K20</f>
        <v>350</v>
      </c>
      <c r="L19" s="27">
        <f>L20</f>
        <v>278.99</v>
      </c>
      <c r="M19" s="27">
        <f>M20</f>
        <v>278.99</v>
      </c>
    </row>
    <row r="20" spans="1:13" ht="63" x14ac:dyDescent="0.25">
      <c r="A20" s="8" t="s">
        <v>43</v>
      </c>
      <c r="B20" s="8" t="s">
        <v>40</v>
      </c>
      <c r="C20" s="8" t="s">
        <v>60</v>
      </c>
      <c r="D20" s="8" t="s">
        <v>55</v>
      </c>
      <c r="E20" s="8" t="s">
        <v>47</v>
      </c>
      <c r="F20" s="8" t="s">
        <v>44</v>
      </c>
      <c r="G20" s="8" t="s">
        <v>42</v>
      </c>
      <c r="H20" s="8" t="s">
        <v>46</v>
      </c>
      <c r="I20" s="8"/>
      <c r="J20" s="4" t="s">
        <v>61</v>
      </c>
      <c r="K20" s="3">
        <v>350</v>
      </c>
      <c r="L20" s="6">
        <v>278.99</v>
      </c>
      <c r="M20" s="6">
        <v>278.99</v>
      </c>
    </row>
    <row r="21" spans="1:13" x14ac:dyDescent="0.25">
      <c r="A21" s="17" t="s">
        <v>43</v>
      </c>
      <c r="B21" s="17" t="s">
        <v>40</v>
      </c>
      <c r="C21" s="17" t="s">
        <v>62</v>
      </c>
      <c r="D21" s="17" t="s">
        <v>41</v>
      </c>
      <c r="E21" s="17" t="s">
        <v>39</v>
      </c>
      <c r="F21" s="17" t="s">
        <v>41</v>
      </c>
      <c r="G21" s="17" t="s">
        <v>42</v>
      </c>
      <c r="H21" s="17" t="s">
        <v>46</v>
      </c>
      <c r="I21" s="17"/>
      <c r="J21" s="21" t="s">
        <v>123</v>
      </c>
      <c r="K21" s="16">
        <f>K22+K24</f>
        <v>715</v>
      </c>
      <c r="L21" s="27">
        <f>L22+L24</f>
        <v>1401.06</v>
      </c>
      <c r="M21" s="27">
        <f>M22+M24</f>
        <v>1486.82</v>
      </c>
    </row>
    <row r="22" spans="1:13" x14ac:dyDescent="0.25">
      <c r="A22" s="8" t="s">
        <v>43</v>
      </c>
      <c r="B22" s="8" t="s">
        <v>40</v>
      </c>
      <c r="C22" s="8" t="s">
        <v>62</v>
      </c>
      <c r="D22" s="8" t="s">
        <v>44</v>
      </c>
      <c r="E22" s="8" t="s">
        <v>39</v>
      </c>
      <c r="F22" s="8" t="s">
        <v>41</v>
      </c>
      <c r="G22" s="8" t="s">
        <v>42</v>
      </c>
      <c r="H22" s="8" t="s">
        <v>46</v>
      </c>
      <c r="I22" s="8"/>
      <c r="J22" s="22" t="s">
        <v>124</v>
      </c>
      <c r="K22" s="20">
        <f>K23</f>
        <v>155</v>
      </c>
      <c r="L22" s="28">
        <f>L23</f>
        <v>165.89</v>
      </c>
      <c r="M22" s="28">
        <f>M23</f>
        <v>167.8</v>
      </c>
    </row>
    <row r="23" spans="1:13" ht="110.25" x14ac:dyDescent="0.25">
      <c r="A23" s="8" t="s">
        <v>43</v>
      </c>
      <c r="B23" s="8" t="s">
        <v>40</v>
      </c>
      <c r="C23" s="8" t="s">
        <v>62</v>
      </c>
      <c r="D23" s="8" t="s">
        <v>44</v>
      </c>
      <c r="E23" s="8" t="s">
        <v>49</v>
      </c>
      <c r="F23" s="8" t="s">
        <v>74</v>
      </c>
      <c r="G23" s="8" t="s">
        <v>42</v>
      </c>
      <c r="H23" s="8" t="s">
        <v>46</v>
      </c>
      <c r="I23" s="8"/>
      <c r="J23" s="4" t="s">
        <v>63</v>
      </c>
      <c r="K23" s="3">
        <v>155</v>
      </c>
      <c r="L23" s="6">
        <v>165.89</v>
      </c>
      <c r="M23" s="6">
        <v>167.8</v>
      </c>
    </row>
    <row r="24" spans="1:13" x14ac:dyDescent="0.25">
      <c r="A24" s="8" t="s">
        <v>43</v>
      </c>
      <c r="B24" s="8" t="s">
        <v>40</v>
      </c>
      <c r="C24" s="8" t="s">
        <v>62</v>
      </c>
      <c r="D24" s="8" t="s">
        <v>62</v>
      </c>
      <c r="E24" s="8" t="s">
        <v>39</v>
      </c>
      <c r="F24" s="8" t="s">
        <v>41</v>
      </c>
      <c r="G24" s="8" t="s">
        <v>42</v>
      </c>
      <c r="H24" s="8" t="s">
        <v>46</v>
      </c>
      <c r="I24" s="8"/>
      <c r="J24" s="19" t="s">
        <v>125</v>
      </c>
      <c r="K24" s="20">
        <f>K25+K27</f>
        <v>560</v>
      </c>
      <c r="L24" s="28">
        <f>L25+L27</f>
        <v>1235.1699999999998</v>
      </c>
      <c r="M24" s="28">
        <f>M25+M27</f>
        <v>1319.02</v>
      </c>
    </row>
    <row r="25" spans="1:13" ht="94.5" x14ac:dyDescent="0.25">
      <c r="A25" s="8" t="s">
        <v>43</v>
      </c>
      <c r="B25" s="8" t="s">
        <v>40</v>
      </c>
      <c r="C25" s="8" t="s">
        <v>62</v>
      </c>
      <c r="D25" s="8" t="s">
        <v>62</v>
      </c>
      <c r="E25" s="8" t="s">
        <v>49</v>
      </c>
      <c r="F25" s="8" t="s">
        <v>41</v>
      </c>
      <c r="G25" s="8" t="s">
        <v>42</v>
      </c>
      <c r="H25" s="8" t="s">
        <v>46</v>
      </c>
      <c r="I25" s="8"/>
      <c r="J25" s="10" t="s">
        <v>66</v>
      </c>
      <c r="K25" s="3">
        <f>K26</f>
        <v>10</v>
      </c>
      <c r="L25" s="6">
        <f>L26</f>
        <v>33.82</v>
      </c>
      <c r="M25" s="6">
        <f>M26</f>
        <v>115.45</v>
      </c>
    </row>
    <row r="26" spans="1:13" ht="94.5" x14ac:dyDescent="0.25">
      <c r="A26" s="8" t="s">
        <v>43</v>
      </c>
      <c r="B26" s="8" t="s">
        <v>40</v>
      </c>
      <c r="C26" s="8" t="s">
        <v>62</v>
      </c>
      <c r="D26" s="8" t="s">
        <v>62</v>
      </c>
      <c r="E26" s="8" t="s">
        <v>64</v>
      </c>
      <c r="F26" s="8" t="s">
        <v>74</v>
      </c>
      <c r="G26" s="8" t="s">
        <v>42</v>
      </c>
      <c r="H26" s="8" t="s">
        <v>46</v>
      </c>
      <c r="I26" s="8"/>
      <c r="J26" s="10" t="s">
        <v>66</v>
      </c>
      <c r="K26" s="3">
        <v>10</v>
      </c>
      <c r="L26" s="6">
        <v>33.82</v>
      </c>
      <c r="M26" s="6">
        <v>115.45</v>
      </c>
    </row>
    <row r="27" spans="1:13" ht="94.5" x14ac:dyDescent="0.25">
      <c r="A27" s="8" t="s">
        <v>43</v>
      </c>
      <c r="B27" s="8" t="s">
        <v>40</v>
      </c>
      <c r="C27" s="8" t="s">
        <v>62</v>
      </c>
      <c r="D27" s="8" t="s">
        <v>62</v>
      </c>
      <c r="E27" s="8" t="s">
        <v>126</v>
      </c>
      <c r="F27" s="8" t="s">
        <v>41</v>
      </c>
      <c r="G27" s="8" t="s">
        <v>42</v>
      </c>
      <c r="H27" s="8" t="s">
        <v>46</v>
      </c>
      <c r="I27" s="8"/>
      <c r="J27" s="10" t="s">
        <v>67</v>
      </c>
      <c r="K27" s="3">
        <v>550</v>
      </c>
      <c r="L27" s="6">
        <f>L28</f>
        <v>1201.3499999999999</v>
      </c>
      <c r="M27" s="6">
        <f>M28</f>
        <v>1203.57</v>
      </c>
    </row>
    <row r="28" spans="1:13" ht="94.5" x14ac:dyDescent="0.25">
      <c r="A28" s="8" t="s">
        <v>43</v>
      </c>
      <c r="B28" s="8" t="s">
        <v>40</v>
      </c>
      <c r="C28" s="8" t="s">
        <v>62</v>
      </c>
      <c r="D28" s="8" t="s">
        <v>62</v>
      </c>
      <c r="E28" s="8" t="s">
        <v>65</v>
      </c>
      <c r="F28" s="8" t="s">
        <v>74</v>
      </c>
      <c r="G28" s="8" t="s">
        <v>42</v>
      </c>
      <c r="H28" s="8" t="s">
        <v>46</v>
      </c>
      <c r="I28" s="8"/>
      <c r="J28" s="10" t="s">
        <v>67</v>
      </c>
      <c r="K28" s="3">
        <v>550</v>
      </c>
      <c r="L28" s="6">
        <v>1201.3499999999999</v>
      </c>
      <c r="M28" s="6">
        <v>1203.57</v>
      </c>
    </row>
    <row r="29" spans="1:13" x14ac:dyDescent="0.25">
      <c r="A29" s="17" t="s">
        <v>68</v>
      </c>
      <c r="B29" s="17" t="s">
        <v>40</v>
      </c>
      <c r="C29" s="17" t="s">
        <v>69</v>
      </c>
      <c r="D29" s="17" t="s">
        <v>41</v>
      </c>
      <c r="E29" s="17" t="s">
        <v>39</v>
      </c>
      <c r="F29" s="17" t="s">
        <v>41</v>
      </c>
      <c r="G29" s="17" t="s">
        <v>42</v>
      </c>
      <c r="H29" s="17" t="s">
        <v>46</v>
      </c>
      <c r="I29" s="17"/>
      <c r="J29" s="23" t="s">
        <v>127</v>
      </c>
      <c r="K29" s="27">
        <f>K30</f>
        <v>3</v>
      </c>
      <c r="L29" s="27">
        <f>L30</f>
        <v>7.1</v>
      </c>
      <c r="M29" s="27">
        <f>M30</f>
        <v>7.1</v>
      </c>
    </row>
    <row r="30" spans="1:13" ht="110.25" x14ac:dyDescent="0.25">
      <c r="A30" s="8" t="s">
        <v>68</v>
      </c>
      <c r="B30" s="8" t="s">
        <v>40</v>
      </c>
      <c r="C30" s="8" t="s">
        <v>69</v>
      </c>
      <c r="D30" s="8" t="s">
        <v>70</v>
      </c>
      <c r="E30" s="8" t="s">
        <v>48</v>
      </c>
      <c r="F30" s="8" t="s">
        <v>44</v>
      </c>
      <c r="G30" s="8" t="s">
        <v>42</v>
      </c>
      <c r="H30" s="8" t="s">
        <v>46</v>
      </c>
      <c r="I30" s="8"/>
      <c r="J30" s="11" t="s">
        <v>76</v>
      </c>
      <c r="K30" s="3">
        <v>3</v>
      </c>
      <c r="L30" s="6">
        <v>7.1</v>
      </c>
      <c r="M30" s="6">
        <v>7.1</v>
      </c>
    </row>
    <row r="31" spans="1:13" ht="63" x14ac:dyDescent="0.25">
      <c r="A31" s="8" t="s">
        <v>68</v>
      </c>
      <c r="B31" s="8" t="s">
        <v>40</v>
      </c>
      <c r="C31" s="8" t="s">
        <v>71</v>
      </c>
      <c r="D31" s="8" t="s">
        <v>41</v>
      </c>
      <c r="E31" s="8" t="s">
        <v>41</v>
      </c>
      <c r="F31" s="8" t="s">
        <v>41</v>
      </c>
      <c r="G31" s="8" t="s">
        <v>42</v>
      </c>
      <c r="H31" s="8" t="s">
        <v>75</v>
      </c>
      <c r="I31" s="17"/>
      <c r="J31" s="24" t="s">
        <v>128</v>
      </c>
      <c r="K31" s="16">
        <f>K32</f>
        <v>60</v>
      </c>
      <c r="L31" s="27">
        <f>L32</f>
        <v>36.1</v>
      </c>
      <c r="M31" s="27">
        <f>M32</f>
        <v>36.1</v>
      </c>
    </row>
    <row r="32" spans="1:13" ht="94.5" x14ac:dyDescent="0.25">
      <c r="A32" s="8" t="s">
        <v>68</v>
      </c>
      <c r="B32" s="8" t="s">
        <v>40</v>
      </c>
      <c r="C32" s="8" t="s">
        <v>71</v>
      </c>
      <c r="D32" s="8" t="s">
        <v>72</v>
      </c>
      <c r="E32" s="8" t="s">
        <v>73</v>
      </c>
      <c r="F32" s="8" t="s">
        <v>74</v>
      </c>
      <c r="G32" s="8" t="s">
        <v>42</v>
      </c>
      <c r="H32" s="8" t="s">
        <v>75</v>
      </c>
      <c r="I32" s="8"/>
      <c r="J32" s="11" t="s">
        <v>77</v>
      </c>
      <c r="K32" s="3">
        <v>60</v>
      </c>
      <c r="L32" s="6">
        <v>36.1</v>
      </c>
      <c r="M32" s="6">
        <v>36.1</v>
      </c>
    </row>
    <row r="33" spans="1:13" x14ac:dyDescent="0.25">
      <c r="A33" s="17" t="s">
        <v>68</v>
      </c>
      <c r="B33" s="17" t="s">
        <v>40</v>
      </c>
      <c r="C33" s="17" t="s">
        <v>78</v>
      </c>
      <c r="D33" s="17" t="s">
        <v>41</v>
      </c>
      <c r="E33" s="17" t="s">
        <v>39</v>
      </c>
      <c r="F33" s="17" t="s">
        <v>41</v>
      </c>
      <c r="G33" s="17" t="s">
        <v>42</v>
      </c>
      <c r="H33" s="17" t="s">
        <v>39</v>
      </c>
      <c r="I33" s="17"/>
      <c r="J33" s="24" t="s">
        <v>129</v>
      </c>
      <c r="K33" s="16">
        <f>K34+K35</f>
        <v>130</v>
      </c>
      <c r="L33" s="27">
        <f>L34+L35</f>
        <v>124.6</v>
      </c>
      <c r="M33" s="27">
        <f>M34+M35</f>
        <v>124.6</v>
      </c>
    </row>
    <row r="34" spans="1:13" ht="47.25" x14ac:dyDescent="0.25">
      <c r="A34" s="8" t="s">
        <v>68</v>
      </c>
      <c r="B34" s="8" t="s">
        <v>40</v>
      </c>
      <c r="C34" s="8" t="s">
        <v>78</v>
      </c>
      <c r="D34" s="8" t="s">
        <v>45</v>
      </c>
      <c r="E34" s="8" t="s">
        <v>93</v>
      </c>
      <c r="F34" s="8" t="s">
        <v>74</v>
      </c>
      <c r="G34" s="8" t="s">
        <v>42</v>
      </c>
      <c r="H34" s="8" t="s">
        <v>92</v>
      </c>
      <c r="I34" s="8"/>
      <c r="J34" s="12" t="s">
        <v>79</v>
      </c>
      <c r="K34" s="3">
        <v>130</v>
      </c>
      <c r="L34" s="6">
        <v>121.6</v>
      </c>
      <c r="M34" s="6">
        <v>121.6</v>
      </c>
    </row>
    <row r="35" spans="1:13" ht="31.5" x14ac:dyDescent="0.25">
      <c r="A35" s="8" t="s">
        <v>68</v>
      </c>
      <c r="B35" s="8" t="s">
        <v>40</v>
      </c>
      <c r="C35" s="8" t="s">
        <v>78</v>
      </c>
      <c r="D35" s="8" t="s">
        <v>45</v>
      </c>
      <c r="E35" s="8" t="s">
        <v>94</v>
      </c>
      <c r="F35" s="8" t="s">
        <v>74</v>
      </c>
      <c r="G35" s="8" t="s">
        <v>42</v>
      </c>
      <c r="H35" s="8" t="s">
        <v>92</v>
      </c>
      <c r="I35" s="8"/>
      <c r="J35" s="12" t="s">
        <v>80</v>
      </c>
      <c r="K35" s="3"/>
      <c r="L35" s="6">
        <v>3</v>
      </c>
      <c r="M35" s="6">
        <v>3</v>
      </c>
    </row>
    <row r="36" spans="1:13" x14ac:dyDescent="0.25">
      <c r="A36" s="17" t="s">
        <v>68</v>
      </c>
      <c r="B36" s="17" t="s">
        <v>40</v>
      </c>
      <c r="C36" s="17" t="s">
        <v>95</v>
      </c>
      <c r="D36" s="17" t="s">
        <v>96</v>
      </c>
      <c r="E36" s="17" t="s">
        <v>97</v>
      </c>
      <c r="F36" s="17" t="s">
        <v>74</v>
      </c>
      <c r="G36" s="17" t="s">
        <v>42</v>
      </c>
      <c r="H36" s="17" t="s">
        <v>39</v>
      </c>
      <c r="I36" s="17"/>
      <c r="J36" s="25" t="s">
        <v>130</v>
      </c>
      <c r="K36" s="16">
        <f>K37</f>
        <v>0</v>
      </c>
      <c r="L36" s="27">
        <f>L37</f>
        <v>16.8</v>
      </c>
      <c r="M36" s="27">
        <f>M37</f>
        <v>16.8</v>
      </c>
    </row>
    <row r="37" spans="1:13" ht="94.5" x14ac:dyDescent="0.25">
      <c r="A37" s="8" t="s">
        <v>68</v>
      </c>
      <c r="B37" s="8" t="s">
        <v>40</v>
      </c>
      <c r="C37" s="8" t="s">
        <v>95</v>
      </c>
      <c r="D37" s="8" t="s">
        <v>96</v>
      </c>
      <c r="E37" s="8" t="s">
        <v>97</v>
      </c>
      <c r="F37" s="8" t="s">
        <v>74</v>
      </c>
      <c r="G37" s="8" t="s">
        <v>42</v>
      </c>
      <c r="H37" s="8" t="s">
        <v>98</v>
      </c>
      <c r="I37" s="8"/>
      <c r="J37" s="12" t="s">
        <v>81</v>
      </c>
      <c r="K37" s="3"/>
      <c r="L37" s="6">
        <v>16.8</v>
      </c>
      <c r="M37" s="6">
        <v>16.8</v>
      </c>
    </row>
    <row r="38" spans="1:13" x14ac:dyDescent="0.25">
      <c r="A38" s="17" t="s">
        <v>68</v>
      </c>
      <c r="B38" s="17" t="s">
        <v>99</v>
      </c>
      <c r="C38" s="17" t="s">
        <v>41</v>
      </c>
      <c r="D38" s="17" t="s">
        <v>41</v>
      </c>
      <c r="E38" s="17" t="s">
        <v>39</v>
      </c>
      <c r="F38" s="17" t="s">
        <v>41</v>
      </c>
      <c r="G38" s="17" t="s">
        <v>42</v>
      </c>
      <c r="H38" s="17" t="s">
        <v>39</v>
      </c>
      <c r="I38" s="17"/>
      <c r="J38" s="25" t="s">
        <v>131</v>
      </c>
      <c r="K38" s="27">
        <f>K39+K56+K57</f>
        <v>9021</v>
      </c>
      <c r="L38" s="27">
        <f>L39</f>
        <v>15080.849999999999</v>
      </c>
      <c r="M38" s="27">
        <f>M39</f>
        <v>15080.849999999999</v>
      </c>
    </row>
    <row r="39" spans="1:13" ht="47.25" x14ac:dyDescent="0.25">
      <c r="A39" s="8" t="s">
        <v>68</v>
      </c>
      <c r="B39" s="8" t="s">
        <v>99</v>
      </c>
      <c r="C39" s="8" t="s">
        <v>45</v>
      </c>
      <c r="D39" s="8" t="s">
        <v>41</v>
      </c>
      <c r="E39" s="8" t="s">
        <v>39</v>
      </c>
      <c r="F39" s="8" t="s">
        <v>41</v>
      </c>
      <c r="G39" s="8" t="s">
        <v>42</v>
      </c>
      <c r="H39" s="8" t="s">
        <v>39</v>
      </c>
      <c r="I39" s="8"/>
      <c r="J39" s="12" t="s">
        <v>132</v>
      </c>
      <c r="K39" s="3">
        <f>K40+K44+K47</f>
        <v>9021</v>
      </c>
      <c r="L39" s="6">
        <f>L40+L44+L47</f>
        <v>15080.849999999999</v>
      </c>
      <c r="M39" s="6">
        <f>M40+M44+M47</f>
        <v>15080.849999999999</v>
      </c>
    </row>
    <row r="40" spans="1:13" ht="31.5" x14ac:dyDescent="0.25">
      <c r="A40" s="8" t="s">
        <v>68</v>
      </c>
      <c r="B40" s="8" t="s">
        <v>99</v>
      </c>
      <c r="C40" s="8" t="s">
        <v>45</v>
      </c>
      <c r="D40" s="8" t="s">
        <v>100</v>
      </c>
      <c r="E40" s="8" t="s">
        <v>101</v>
      </c>
      <c r="F40" s="8" t="s">
        <v>41</v>
      </c>
      <c r="G40" s="8" t="s">
        <v>42</v>
      </c>
      <c r="H40" s="8" t="s">
        <v>103</v>
      </c>
      <c r="I40" s="8"/>
      <c r="J40" s="26" t="s">
        <v>133</v>
      </c>
      <c r="K40" s="20">
        <f>K41</f>
        <v>4666.7999999999993</v>
      </c>
      <c r="L40" s="28">
        <f>L41</f>
        <v>4666.7999999999993</v>
      </c>
      <c r="M40" s="28">
        <f>M41</f>
        <v>4666.7999999999993</v>
      </c>
    </row>
    <row r="41" spans="1:13" ht="31.5" x14ac:dyDescent="0.25">
      <c r="A41" s="8" t="s">
        <v>68</v>
      </c>
      <c r="B41" s="8" t="s">
        <v>99</v>
      </c>
      <c r="C41" s="8" t="s">
        <v>45</v>
      </c>
      <c r="D41" s="8" t="s">
        <v>100</v>
      </c>
      <c r="E41" s="8" t="s">
        <v>101</v>
      </c>
      <c r="F41" s="8" t="s">
        <v>74</v>
      </c>
      <c r="G41" s="8" t="s">
        <v>42</v>
      </c>
      <c r="H41" s="8" t="s">
        <v>103</v>
      </c>
      <c r="I41" s="8"/>
      <c r="J41" s="12" t="s">
        <v>82</v>
      </c>
      <c r="K41" s="3">
        <f>K43+K42</f>
        <v>4666.7999999999993</v>
      </c>
      <c r="L41" s="6">
        <f>L43+L42</f>
        <v>4666.7999999999993</v>
      </c>
      <c r="M41" s="6">
        <f>M43+M42</f>
        <v>4666.7999999999993</v>
      </c>
    </row>
    <row r="42" spans="1:13" ht="47.25" x14ac:dyDescent="0.25">
      <c r="A42" s="8" t="s">
        <v>68</v>
      </c>
      <c r="B42" s="8" t="s">
        <v>99</v>
      </c>
      <c r="C42" s="8" t="s">
        <v>45</v>
      </c>
      <c r="D42" s="8" t="s">
        <v>100</v>
      </c>
      <c r="E42" s="8" t="s">
        <v>101</v>
      </c>
      <c r="F42" s="8" t="s">
        <v>74</v>
      </c>
      <c r="G42" s="8" t="s">
        <v>102</v>
      </c>
      <c r="H42" s="8" t="s">
        <v>103</v>
      </c>
      <c r="I42" s="8"/>
      <c r="J42" s="12" t="s">
        <v>134</v>
      </c>
      <c r="K42" s="3">
        <v>2890.7</v>
      </c>
      <c r="L42" s="6">
        <v>2890.7</v>
      </c>
      <c r="M42" s="6">
        <v>2890.7</v>
      </c>
    </row>
    <row r="43" spans="1:13" ht="78.75" x14ac:dyDescent="0.25">
      <c r="A43" s="8" t="s">
        <v>68</v>
      </c>
      <c r="B43" s="8" t="s">
        <v>99</v>
      </c>
      <c r="C43" s="8" t="s">
        <v>45</v>
      </c>
      <c r="D43" s="8" t="s">
        <v>100</v>
      </c>
      <c r="E43" s="8" t="s">
        <v>101</v>
      </c>
      <c r="F43" s="8" t="s">
        <v>74</v>
      </c>
      <c r="G43" s="8" t="s">
        <v>104</v>
      </c>
      <c r="H43" s="8" t="s">
        <v>103</v>
      </c>
      <c r="I43" s="8"/>
      <c r="J43" s="12" t="s">
        <v>83</v>
      </c>
      <c r="K43" s="3">
        <v>1776.1</v>
      </c>
      <c r="L43" s="6">
        <v>1776.1</v>
      </c>
      <c r="M43" s="6">
        <v>1776.1</v>
      </c>
    </row>
    <row r="44" spans="1:13" ht="31.5" x14ac:dyDescent="0.25">
      <c r="A44" s="8" t="s">
        <v>68</v>
      </c>
      <c r="B44" s="8" t="s">
        <v>99</v>
      </c>
      <c r="C44" s="8" t="s">
        <v>45</v>
      </c>
      <c r="D44" s="8" t="s">
        <v>136</v>
      </c>
      <c r="E44" s="8" t="s">
        <v>39</v>
      </c>
      <c r="F44" s="8" t="s">
        <v>41</v>
      </c>
      <c r="G44" s="8" t="s">
        <v>42</v>
      </c>
      <c r="H44" s="8" t="s">
        <v>103</v>
      </c>
      <c r="I44" s="8"/>
      <c r="J44" s="26" t="s">
        <v>135</v>
      </c>
      <c r="K44" s="20">
        <f t="shared" ref="K44:M45" si="0">K45</f>
        <v>150.80000000000001</v>
      </c>
      <c r="L44" s="28">
        <f t="shared" si="0"/>
        <v>163.30000000000001</v>
      </c>
      <c r="M44" s="28">
        <f t="shared" si="0"/>
        <v>163.30000000000001</v>
      </c>
    </row>
    <row r="45" spans="1:13" ht="63" x14ac:dyDescent="0.25">
      <c r="A45" s="8" t="s">
        <v>68</v>
      </c>
      <c r="B45" s="8" t="s">
        <v>99</v>
      </c>
      <c r="C45" s="8" t="s">
        <v>45</v>
      </c>
      <c r="D45" s="8" t="s">
        <v>105</v>
      </c>
      <c r="E45" s="8" t="s">
        <v>106</v>
      </c>
      <c r="F45" s="8" t="s">
        <v>41</v>
      </c>
      <c r="G45" s="8" t="s">
        <v>42</v>
      </c>
      <c r="H45" s="8" t="s">
        <v>103</v>
      </c>
      <c r="I45" s="8"/>
      <c r="J45" s="12" t="s">
        <v>84</v>
      </c>
      <c r="K45" s="3">
        <f t="shared" si="0"/>
        <v>150.80000000000001</v>
      </c>
      <c r="L45" s="6">
        <f>L46</f>
        <v>163.30000000000001</v>
      </c>
      <c r="M45" s="6">
        <f t="shared" si="0"/>
        <v>163.30000000000001</v>
      </c>
    </row>
    <row r="46" spans="1:13" ht="63" x14ac:dyDescent="0.25">
      <c r="A46" s="8" t="s">
        <v>68</v>
      </c>
      <c r="B46" s="8" t="s">
        <v>99</v>
      </c>
      <c r="C46" s="8" t="s">
        <v>45</v>
      </c>
      <c r="D46" s="8" t="s">
        <v>105</v>
      </c>
      <c r="E46" s="8" t="s">
        <v>106</v>
      </c>
      <c r="F46" s="8" t="s">
        <v>74</v>
      </c>
      <c r="G46" s="8" t="s">
        <v>104</v>
      </c>
      <c r="H46" s="8" t="s">
        <v>103</v>
      </c>
      <c r="I46" s="8"/>
      <c r="J46" s="12" t="s">
        <v>84</v>
      </c>
      <c r="K46" s="3">
        <v>150.80000000000001</v>
      </c>
      <c r="L46" s="6">
        <v>163.30000000000001</v>
      </c>
      <c r="M46" s="6">
        <v>163.30000000000001</v>
      </c>
    </row>
    <row r="47" spans="1:13" x14ac:dyDescent="0.25">
      <c r="A47" s="8" t="s">
        <v>68</v>
      </c>
      <c r="B47" s="8" t="s">
        <v>99</v>
      </c>
      <c r="C47" s="8" t="s">
        <v>45</v>
      </c>
      <c r="D47" s="8" t="s">
        <v>139</v>
      </c>
      <c r="E47" s="8" t="s">
        <v>39</v>
      </c>
      <c r="F47" s="8" t="s">
        <v>41</v>
      </c>
      <c r="G47" s="8" t="s">
        <v>42</v>
      </c>
      <c r="H47" s="8" t="s">
        <v>103</v>
      </c>
      <c r="I47" s="17"/>
      <c r="J47" s="26" t="s">
        <v>137</v>
      </c>
      <c r="K47" s="20">
        <f>K48</f>
        <v>4203.4000000000005</v>
      </c>
      <c r="L47" s="28">
        <f>L48</f>
        <v>10250.75</v>
      </c>
      <c r="M47" s="28">
        <f>M48</f>
        <v>10250.75</v>
      </c>
    </row>
    <row r="48" spans="1:13" ht="31.5" x14ac:dyDescent="0.25">
      <c r="A48" s="8" t="s">
        <v>68</v>
      </c>
      <c r="B48" s="8" t="s">
        <v>99</v>
      </c>
      <c r="C48" s="8" t="s">
        <v>45</v>
      </c>
      <c r="D48" s="8" t="s">
        <v>107</v>
      </c>
      <c r="E48" s="8" t="s">
        <v>108</v>
      </c>
      <c r="F48" s="8" t="s">
        <v>41</v>
      </c>
      <c r="G48" s="8" t="s">
        <v>39</v>
      </c>
      <c r="H48" s="8" t="s">
        <v>103</v>
      </c>
      <c r="I48" s="17"/>
      <c r="J48" s="12" t="s">
        <v>138</v>
      </c>
      <c r="K48" s="3">
        <f>K49+K50+K51+K52</f>
        <v>4203.4000000000005</v>
      </c>
      <c r="L48" s="6">
        <f>L49+L50+L51+L52+L53+L54+L55+L56+L58+L57</f>
        <v>10250.75</v>
      </c>
      <c r="M48" s="6">
        <f>M49+M50+M51+M52+M53+M54+M55+M56+M58+M57</f>
        <v>10250.75</v>
      </c>
    </row>
    <row r="49" spans="1:13" ht="94.5" x14ac:dyDescent="0.25">
      <c r="A49" s="8" t="s">
        <v>68</v>
      </c>
      <c r="B49" s="8" t="s">
        <v>99</v>
      </c>
      <c r="C49" s="8" t="s">
        <v>45</v>
      </c>
      <c r="D49" s="8" t="s">
        <v>107</v>
      </c>
      <c r="E49" s="8" t="s">
        <v>108</v>
      </c>
      <c r="F49" s="8" t="s">
        <v>74</v>
      </c>
      <c r="G49" s="8" t="s">
        <v>102</v>
      </c>
      <c r="H49" s="8" t="s">
        <v>103</v>
      </c>
      <c r="I49" s="8"/>
      <c r="J49" s="12" t="s">
        <v>85</v>
      </c>
      <c r="K49" s="3">
        <v>3452.8</v>
      </c>
      <c r="L49" s="6">
        <v>7117.8</v>
      </c>
      <c r="M49" s="6">
        <v>7117.8</v>
      </c>
    </row>
    <row r="50" spans="1:13" ht="78.75" x14ac:dyDescent="0.25">
      <c r="A50" s="8" t="s">
        <v>68</v>
      </c>
      <c r="B50" s="8" t="s">
        <v>99</v>
      </c>
      <c r="C50" s="8" t="s">
        <v>45</v>
      </c>
      <c r="D50" s="8" t="s">
        <v>107</v>
      </c>
      <c r="E50" s="8" t="s">
        <v>108</v>
      </c>
      <c r="F50" s="8" t="s">
        <v>74</v>
      </c>
      <c r="G50" s="8" t="s">
        <v>110</v>
      </c>
      <c r="H50" s="8" t="s">
        <v>103</v>
      </c>
      <c r="I50" s="8"/>
      <c r="J50" s="12" t="s">
        <v>86</v>
      </c>
      <c r="K50" s="3">
        <v>131.4</v>
      </c>
      <c r="L50" s="6">
        <v>131.4</v>
      </c>
      <c r="M50" s="6">
        <v>131.4</v>
      </c>
    </row>
    <row r="51" spans="1:13" ht="157.5" x14ac:dyDescent="0.25">
      <c r="A51" s="8" t="s">
        <v>68</v>
      </c>
      <c r="B51" s="8" t="s">
        <v>99</v>
      </c>
      <c r="C51" s="8" t="s">
        <v>45</v>
      </c>
      <c r="D51" s="8" t="s">
        <v>107</v>
      </c>
      <c r="E51" s="8" t="s">
        <v>108</v>
      </c>
      <c r="F51" s="8" t="s">
        <v>74</v>
      </c>
      <c r="G51" s="8" t="s">
        <v>111</v>
      </c>
      <c r="H51" s="8" t="s">
        <v>103</v>
      </c>
      <c r="I51" s="8"/>
      <c r="J51" s="13" t="s">
        <v>87</v>
      </c>
      <c r="K51" s="3">
        <v>611.5</v>
      </c>
      <c r="L51" s="6">
        <v>611.5</v>
      </c>
      <c r="M51" s="6">
        <v>611.5</v>
      </c>
    </row>
    <row r="52" spans="1:13" ht="157.5" x14ac:dyDescent="0.25">
      <c r="A52" s="8" t="s">
        <v>68</v>
      </c>
      <c r="B52" s="8" t="s">
        <v>99</v>
      </c>
      <c r="C52" s="8" t="s">
        <v>45</v>
      </c>
      <c r="D52" s="8" t="s">
        <v>107</v>
      </c>
      <c r="E52" s="8" t="s">
        <v>108</v>
      </c>
      <c r="F52" s="8" t="s">
        <v>74</v>
      </c>
      <c r="G52" s="8" t="s">
        <v>112</v>
      </c>
      <c r="H52" s="8" t="s">
        <v>103</v>
      </c>
      <c r="I52" s="8"/>
      <c r="J52" s="13" t="s">
        <v>88</v>
      </c>
      <c r="K52" s="3">
        <v>7.7</v>
      </c>
      <c r="L52" s="6">
        <v>8.5</v>
      </c>
      <c r="M52" s="6">
        <v>8.5</v>
      </c>
    </row>
    <row r="53" spans="1:13" ht="94.5" x14ac:dyDescent="0.25">
      <c r="A53" s="8" t="s">
        <v>68</v>
      </c>
      <c r="B53" s="8" t="s">
        <v>99</v>
      </c>
      <c r="C53" s="8" t="s">
        <v>45</v>
      </c>
      <c r="D53" s="8" t="s">
        <v>107</v>
      </c>
      <c r="E53" s="8" t="s">
        <v>108</v>
      </c>
      <c r="F53" s="8" t="s">
        <v>74</v>
      </c>
      <c r="G53" s="8" t="s">
        <v>278</v>
      </c>
      <c r="H53" s="8" t="s">
        <v>103</v>
      </c>
      <c r="I53" s="8"/>
      <c r="J53" s="10" t="s">
        <v>280</v>
      </c>
      <c r="K53" s="3"/>
      <c r="L53" s="6">
        <v>350</v>
      </c>
      <c r="M53" s="6">
        <v>350</v>
      </c>
    </row>
    <row r="54" spans="1:13" ht="110.25" x14ac:dyDescent="0.25">
      <c r="A54" s="8" t="s">
        <v>68</v>
      </c>
      <c r="B54" s="8" t="s">
        <v>99</v>
      </c>
      <c r="C54" s="8" t="s">
        <v>45</v>
      </c>
      <c r="D54" s="8" t="s">
        <v>107</v>
      </c>
      <c r="E54" s="8" t="s">
        <v>108</v>
      </c>
      <c r="F54" s="8" t="s">
        <v>74</v>
      </c>
      <c r="G54" s="8" t="s">
        <v>279</v>
      </c>
      <c r="H54" s="8" t="s">
        <v>103</v>
      </c>
      <c r="I54" s="8"/>
      <c r="J54" s="10" t="s">
        <v>281</v>
      </c>
      <c r="K54" s="3"/>
      <c r="L54" s="6">
        <v>301.60000000000002</v>
      </c>
      <c r="M54" s="6">
        <v>301.60000000000002</v>
      </c>
    </row>
    <row r="55" spans="1:13" ht="94.5" x14ac:dyDescent="0.25">
      <c r="A55" s="8" t="s">
        <v>68</v>
      </c>
      <c r="B55" s="8" t="s">
        <v>99</v>
      </c>
      <c r="C55" s="8" t="s">
        <v>45</v>
      </c>
      <c r="D55" s="8" t="s">
        <v>107</v>
      </c>
      <c r="E55" s="8" t="s">
        <v>108</v>
      </c>
      <c r="F55" s="8" t="s">
        <v>74</v>
      </c>
      <c r="G55" s="8" t="s">
        <v>113</v>
      </c>
      <c r="H55" s="8" t="s">
        <v>103</v>
      </c>
      <c r="I55" s="8"/>
      <c r="J55" s="13" t="s">
        <v>89</v>
      </c>
      <c r="K55" s="3"/>
      <c r="L55" s="6">
        <v>1500</v>
      </c>
      <c r="M55" s="6">
        <v>1500</v>
      </c>
    </row>
    <row r="56" spans="1:13" ht="47.25" x14ac:dyDescent="0.25">
      <c r="A56" s="8" t="s">
        <v>68</v>
      </c>
      <c r="B56" s="8" t="s">
        <v>99</v>
      </c>
      <c r="C56" s="8" t="s">
        <v>70</v>
      </c>
      <c r="D56" s="8" t="s">
        <v>60</v>
      </c>
      <c r="E56" s="8" t="s">
        <v>114</v>
      </c>
      <c r="F56" s="8" t="s">
        <v>74</v>
      </c>
      <c r="G56" s="8" t="s">
        <v>42</v>
      </c>
      <c r="H56" s="8" t="s">
        <v>103</v>
      </c>
      <c r="I56" s="8"/>
      <c r="J56" s="12" t="s">
        <v>90</v>
      </c>
      <c r="K56" s="3"/>
      <c r="L56" s="6">
        <v>125</v>
      </c>
      <c r="M56" s="6">
        <v>125</v>
      </c>
    </row>
    <row r="57" spans="1:13" ht="31.5" x14ac:dyDescent="0.25">
      <c r="A57" s="8" t="s">
        <v>68</v>
      </c>
      <c r="B57" s="8" t="s">
        <v>99</v>
      </c>
      <c r="C57" s="8" t="s">
        <v>96</v>
      </c>
      <c r="D57" s="8" t="s">
        <v>115</v>
      </c>
      <c r="E57" s="8" t="s">
        <v>49</v>
      </c>
      <c r="F57" s="8" t="s">
        <v>74</v>
      </c>
      <c r="G57" s="8" t="s">
        <v>109</v>
      </c>
      <c r="H57" s="8" t="s">
        <v>103</v>
      </c>
      <c r="I57" s="8"/>
      <c r="J57" s="14" t="s">
        <v>91</v>
      </c>
      <c r="K57" s="3"/>
      <c r="L57" s="6">
        <v>109.4</v>
      </c>
      <c r="M57" s="6">
        <v>109.4</v>
      </c>
    </row>
    <row r="58" spans="1:13" ht="66" customHeight="1" x14ac:dyDescent="0.25">
      <c r="A58" s="8" t="s">
        <v>68</v>
      </c>
      <c r="B58" s="8" t="s">
        <v>99</v>
      </c>
      <c r="C58" s="8" t="s">
        <v>282</v>
      </c>
      <c r="D58" s="8" t="s">
        <v>283</v>
      </c>
      <c r="E58" s="8" t="s">
        <v>47</v>
      </c>
      <c r="F58" s="8" t="s">
        <v>74</v>
      </c>
      <c r="G58" s="8" t="s">
        <v>42</v>
      </c>
      <c r="H58" s="8" t="s">
        <v>103</v>
      </c>
      <c r="I58" s="8"/>
      <c r="J58" s="14" t="s">
        <v>284</v>
      </c>
      <c r="K58" s="3"/>
      <c r="L58" s="6">
        <v>-4.45</v>
      </c>
      <c r="M58" s="6">
        <v>-4.45</v>
      </c>
    </row>
    <row r="59" spans="1:13" ht="18.75" x14ac:dyDescent="0.3">
      <c r="J59" s="90" t="s">
        <v>294</v>
      </c>
      <c r="K59" s="27">
        <f>K7</f>
        <v>10737.8</v>
      </c>
      <c r="L59" s="27">
        <f t="shared" ref="L59" si="1">L7</f>
        <v>17303.919999999998</v>
      </c>
      <c r="M59" s="27">
        <f>M7</f>
        <v>17393.809999999998</v>
      </c>
    </row>
    <row r="61" spans="1:13" x14ac:dyDescent="0.25">
      <c r="A61" s="1" t="s">
        <v>288</v>
      </c>
      <c r="K61" s="86" t="s">
        <v>289</v>
      </c>
    </row>
    <row r="63" spans="1:13" x14ac:dyDescent="0.25">
      <c r="A63" s="1" t="s">
        <v>290</v>
      </c>
      <c r="K63" s="86" t="s">
        <v>291</v>
      </c>
    </row>
  </sheetData>
  <mergeCells count="7">
    <mergeCell ref="J2:M2"/>
    <mergeCell ref="M5:M6"/>
    <mergeCell ref="E3:J3"/>
    <mergeCell ref="A5:I5"/>
    <mergeCell ref="J5:J6"/>
    <mergeCell ref="K5:K6"/>
    <mergeCell ref="L5:L6"/>
  </mergeCells>
  <pageMargins left="0.25" right="0.25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4"/>
  <sheetViews>
    <sheetView workbookViewId="0">
      <selection activeCell="N8" sqref="N8"/>
    </sheetView>
  </sheetViews>
  <sheetFormatPr defaultRowHeight="15.75" x14ac:dyDescent="0.25"/>
  <cols>
    <col min="1" max="2" width="9.140625" style="1"/>
    <col min="3" max="3" width="48.28515625" style="1" customWidth="1"/>
    <col min="4" max="4" width="9.140625" style="1"/>
    <col min="5" max="5" width="14.85546875" style="1" customWidth="1"/>
    <col min="6" max="6" width="12" style="1" customWidth="1"/>
    <col min="7" max="7" width="11.85546875" style="1" customWidth="1"/>
    <col min="8" max="8" width="13.28515625" style="1" customWidth="1"/>
    <col min="9" max="9" width="11.7109375" style="1" customWidth="1"/>
    <col min="10" max="16384" width="9.140625" style="1"/>
  </cols>
  <sheetData>
    <row r="1" spans="1:9" x14ac:dyDescent="0.25">
      <c r="A1" s="40"/>
      <c r="B1" s="41"/>
      <c r="C1" s="42"/>
      <c r="D1" s="41"/>
      <c r="E1" s="41"/>
      <c r="F1" s="43"/>
      <c r="G1" s="40"/>
      <c r="H1" s="44"/>
    </row>
    <row r="2" spans="1:9" x14ac:dyDescent="0.25">
      <c r="A2" s="40"/>
      <c r="B2" s="41"/>
      <c r="C2" s="108" t="s">
        <v>299</v>
      </c>
      <c r="D2" s="108"/>
      <c r="E2" s="108"/>
      <c r="F2" s="108"/>
      <c r="G2" s="108"/>
      <c r="H2" s="108"/>
      <c r="I2" s="108"/>
    </row>
    <row r="3" spans="1:9" ht="18.75" x14ac:dyDescent="0.3">
      <c r="A3" s="103" t="s">
        <v>177</v>
      </c>
      <c r="B3" s="103"/>
      <c r="C3" s="103"/>
      <c r="D3" s="103"/>
      <c r="E3" s="103"/>
      <c r="F3" s="103"/>
      <c r="G3" s="103"/>
      <c r="H3" s="103"/>
      <c r="I3" s="103"/>
    </row>
    <row r="4" spans="1:9" ht="18.75" x14ac:dyDescent="0.3">
      <c r="A4" s="104" t="s">
        <v>287</v>
      </c>
      <c r="B4" s="104"/>
      <c r="C4" s="104"/>
      <c r="D4" s="104"/>
      <c r="E4" s="104"/>
      <c r="F4" s="104"/>
      <c r="G4" s="104"/>
      <c r="H4" s="104"/>
      <c r="I4" s="104"/>
    </row>
    <row r="5" spans="1:9" x14ac:dyDescent="0.25">
      <c r="A5" s="40"/>
      <c r="B5" s="41"/>
      <c r="C5" s="42"/>
      <c r="D5" s="41"/>
      <c r="E5" s="41"/>
      <c r="F5" s="41"/>
      <c r="G5" s="34"/>
      <c r="H5" s="44"/>
    </row>
    <row r="6" spans="1:9" ht="51.75" customHeight="1" x14ac:dyDescent="0.25">
      <c r="A6" s="45" t="s">
        <v>178</v>
      </c>
      <c r="B6" s="35" t="s">
        <v>179</v>
      </c>
      <c r="C6" s="36" t="s">
        <v>180</v>
      </c>
      <c r="D6" s="35" t="s">
        <v>181</v>
      </c>
      <c r="E6" s="35" t="s">
        <v>182</v>
      </c>
      <c r="F6" s="35" t="s">
        <v>183</v>
      </c>
      <c r="G6" s="37" t="s">
        <v>2</v>
      </c>
      <c r="H6" s="37" t="s">
        <v>3</v>
      </c>
      <c r="I6" s="3" t="s">
        <v>4</v>
      </c>
    </row>
    <row r="7" spans="1:9" ht="18.75" customHeight="1" x14ac:dyDescent="0.25">
      <c r="A7" s="46">
        <v>1</v>
      </c>
      <c r="B7" s="35" t="s">
        <v>99</v>
      </c>
      <c r="C7" s="35" t="s">
        <v>184</v>
      </c>
      <c r="D7" s="35" t="s">
        <v>185</v>
      </c>
      <c r="E7" s="35" t="s">
        <v>186</v>
      </c>
      <c r="F7" s="35" t="s">
        <v>187</v>
      </c>
      <c r="G7" s="35" t="s">
        <v>188</v>
      </c>
      <c r="H7" s="35" t="s">
        <v>188</v>
      </c>
      <c r="I7" s="3"/>
    </row>
    <row r="8" spans="1:9" ht="18.75" customHeight="1" x14ac:dyDescent="0.25">
      <c r="A8" s="51">
        <v>1</v>
      </c>
      <c r="B8" s="47" t="s">
        <v>68</v>
      </c>
      <c r="C8" s="38" t="s">
        <v>189</v>
      </c>
      <c r="D8" s="48"/>
      <c r="E8" s="48"/>
      <c r="F8" s="48" t="s">
        <v>190</v>
      </c>
      <c r="G8" s="39"/>
      <c r="H8" s="39"/>
      <c r="I8" s="6"/>
    </row>
    <row r="9" spans="1:9" ht="18.75" customHeight="1" x14ac:dyDescent="0.25">
      <c r="A9" s="51">
        <f>A8+1</f>
        <v>2</v>
      </c>
      <c r="B9" s="47" t="s">
        <v>68</v>
      </c>
      <c r="C9" s="49" t="s">
        <v>142</v>
      </c>
      <c r="D9" s="47" t="s">
        <v>157</v>
      </c>
      <c r="E9" s="47"/>
      <c r="F9" s="47"/>
      <c r="G9" s="50">
        <v>3965.6</v>
      </c>
      <c r="H9" s="50">
        <f>H10+H43+H47+H16</f>
        <v>9587.27</v>
      </c>
      <c r="I9" s="50">
        <f>I10+I43+I47+I16</f>
        <v>8793.2799999999988</v>
      </c>
    </row>
    <row r="10" spans="1:9" ht="18.75" customHeight="1" x14ac:dyDescent="0.25">
      <c r="A10" s="51">
        <f t="shared" ref="A10:A74" si="0">A9+1</f>
        <v>3</v>
      </c>
      <c r="B10" s="52" t="s">
        <v>68</v>
      </c>
      <c r="C10" s="30" t="s">
        <v>191</v>
      </c>
      <c r="D10" s="52" t="s">
        <v>158</v>
      </c>
      <c r="E10" s="52"/>
      <c r="F10" s="52" t="s">
        <v>190</v>
      </c>
      <c r="G10" s="55">
        <f>G11</f>
        <v>940</v>
      </c>
      <c r="H10" s="71">
        <f t="shared" ref="H10:I14" si="1">H11</f>
        <v>1250.31</v>
      </c>
      <c r="I10" s="71">
        <f t="shared" si="1"/>
        <v>1250.31</v>
      </c>
    </row>
    <row r="11" spans="1:9" ht="18.75" customHeight="1" x14ac:dyDescent="0.25">
      <c r="A11" s="51">
        <v>4</v>
      </c>
      <c r="B11" s="47" t="s">
        <v>68</v>
      </c>
      <c r="C11" s="49" t="s">
        <v>192</v>
      </c>
      <c r="D11" s="47" t="s">
        <v>158</v>
      </c>
      <c r="E11" s="47" t="s">
        <v>193</v>
      </c>
      <c r="F11" s="47"/>
      <c r="G11" s="50">
        <f>G12</f>
        <v>940</v>
      </c>
      <c r="H11" s="73">
        <f t="shared" si="1"/>
        <v>1250.31</v>
      </c>
      <c r="I11" s="73">
        <f t="shared" si="1"/>
        <v>1250.31</v>
      </c>
    </row>
    <row r="12" spans="1:9" ht="18.75" customHeight="1" x14ac:dyDescent="0.25">
      <c r="A12" s="51">
        <f t="shared" ref="A12:A14" si="2">A11+1</f>
        <v>5</v>
      </c>
      <c r="B12" s="52" t="s">
        <v>68</v>
      </c>
      <c r="C12" s="30" t="s">
        <v>194</v>
      </c>
      <c r="D12" s="52" t="s">
        <v>158</v>
      </c>
      <c r="E12" s="52" t="s">
        <v>195</v>
      </c>
      <c r="F12" s="52" t="s">
        <v>190</v>
      </c>
      <c r="G12" s="55">
        <f>G13</f>
        <v>940</v>
      </c>
      <c r="H12" s="71">
        <f>H13+H27</f>
        <v>1250.31</v>
      </c>
      <c r="I12" s="71">
        <f>I13+I27</f>
        <v>1250.31</v>
      </c>
    </row>
    <row r="13" spans="1:9" ht="18.75" customHeight="1" x14ac:dyDescent="0.25">
      <c r="A13" s="51">
        <f t="shared" si="0"/>
        <v>6</v>
      </c>
      <c r="B13" s="52" t="s">
        <v>68</v>
      </c>
      <c r="C13" s="30" t="s">
        <v>196</v>
      </c>
      <c r="D13" s="52" t="s">
        <v>158</v>
      </c>
      <c r="E13" s="52" t="s">
        <v>197</v>
      </c>
      <c r="F13" s="52"/>
      <c r="G13" s="55">
        <f>G14</f>
        <v>940</v>
      </c>
      <c r="H13" s="71">
        <f t="shared" si="1"/>
        <v>948.71</v>
      </c>
      <c r="I13" s="71">
        <f t="shared" si="1"/>
        <v>948.71</v>
      </c>
    </row>
    <row r="14" spans="1:9" ht="18.75" customHeight="1" x14ac:dyDescent="0.25">
      <c r="A14" s="51">
        <f t="shared" si="2"/>
        <v>7</v>
      </c>
      <c r="B14" s="52" t="s">
        <v>68</v>
      </c>
      <c r="C14" s="30" t="s">
        <v>174</v>
      </c>
      <c r="D14" s="52" t="s">
        <v>158</v>
      </c>
      <c r="E14" s="52" t="s">
        <v>197</v>
      </c>
      <c r="F14" s="52" t="s">
        <v>54</v>
      </c>
      <c r="G14" s="55">
        <f>G15</f>
        <v>940</v>
      </c>
      <c r="H14" s="71">
        <f t="shared" si="1"/>
        <v>948.71</v>
      </c>
      <c r="I14" s="72">
        <f t="shared" si="1"/>
        <v>948.71</v>
      </c>
    </row>
    <row r="15" spans="1:9" ht="18.75" customHeight="1" x14ac:dyDescent="0.25">
      <c r="A15" s="51">
        <f t="shared" si="0"/>
        <v>8</v>
      </c>
      <c r="B15" s="52" t="s">
        <v>68</v>
      </c>
      <c r="C15" s="30" t="s">
        <v>198</v>
      </c>
      <c r="D15" s="52" t="s">
        <v>158</v>
      </c>
      <c r="E15" s="52" t="s">
        <v>197</v>
      </c>
      <c r="F15" s="52" t="s">
        <v>75</v>
      </c>
      <c r="G15" s="55">
        <v>940</v>
      </c>
      <c r="H15" s="71">
        <v>948.71</v>
      </c>
      <c r="I15" s="72">
        <v>948.71</v>
      </c>
    </row>
    <row r="16" spans="1:9" ht="18.75" customHeight="1" x14ac:dyDescent="0.25">
      <c r="A16" s="51">
        <f t="shared" si="0"/>
        <v>9</v>
      </c>
      <c r="B16" s="52" t="s">
        <v>68</v>
      </c>
      <c r="C16" s="49" t="s">
        <v>199</v>
      </c>
      <c r="D16" s="47" t="s">
        <v>159</v>
      </c>
      <c r="E16" s="47"/>
      <c r="F16" s="47"/>
      <c r="G16" s="54">
        <v>3205</v>
      </c>
      <c r="H16" s="54">
        <f>H17+H30</f>
        <v>4663.46</v>
      </c>
      <c r="I16" s="54">
        <f>I17+I30</f>
        <v>3869.4700000000003</v>
      </c>
    </row>
    <row r="17" spans="1:9" ht="18.75" customHeight="1" x14ac:dyDescent="0.25">
      <c r="A17" s="51">
        <f t="shared" si="0"/>
        <v>10</v>
      </c>
      <c r="B17" s="52" t="s">
        <v>68</v>
      </c>
      <c r="C17" s="30" t="s">
        <v>192</v>
      </c>
      <c r="D17" s="52" t="s">
        <v>159</v>
      </c>
      <c r="E17" s="52" t="s">
        <v>193</v>
      </c>
      <c r="F17" s="52" t="s">
        <v>190</v>
      </c>
      <c r="G17" s="55">
        <v>3205</v>
      </c>
      <c r="H17" s="55">
        <f>H18</f>
        <v>4656.96</v>
      </c>
      <c r="I17" s="55">
        <f>I18</f>
        <v>3862.9700000000003</v>
      </c>
    </row>
    <row r="18" spans="1:9" ht="18.75" customHeight="1" x14ac:dyDescent="0.25">
      <c r="A18" s="51">
        <f t="shared" si="0"/>
        <v>11</v>
      </c>
      <c r="B18" s="52" t="s">
        <v>68</v>
      </c>
      <c r="C18" s="30" t="s">
        <v>194</v>
      </c>
      <c r="D18" s="52" t="s">
        <v>159</v>
      </c>
      <c r="E18" s="52" t="s">
        <v>195</v>
      </c>
      <c r="F18" s="52"/>
      <c r="G18" s="53">
        <v>3205</v>
      </c>
      <c r="H18" s="53">
        <f>H19</f>
        <v>4656.96</v>
      </c>
      <c r="I18" s="53">
        <f>I19</f>
        <v>3862.9700000000003</v>
      </c>
    </row>
    <row r="19" spans="1:9" ht="31.5" customHeight="1" x14ac:dyDescent="0.25">
      <c r="A19" s="51">
        <f t="shared" si="0"/>
        <v>12</v>
      </c>
      <c r="B19" s="52" t="s">
        <v>68</v>
      </c>
      <c r="C19" s="56" t="s">
        <v>200</v>
      </c>
      <c r="D19" s="52" t="s">
        <v>159</v>
      </c>
      <c r="E19" s="52" t="s">
        <v>201</v>
      </c>
      <c r="F19" s="52"/>
      <c r="G19" s="53"/>
      <c r="H19" s="71">
        <f>H20+H22+H24</f>
        <v>4656.96</v>
      </c>
      <c r="I19" s="71">
        <f>I20+I22+I24</f>
        <v>3862.9700000000003</v>
      </c>
    </row>
    <row r="20" spans="1:9" ht="18.75" customHeight="1" x14ac:dyDescent="0.25">
      <c r="A20" s="51">
        <f t="shared" si="0"/>
        <v>13</v>
      </c>
      <c r="B20" s="52" t="s">
        <v>68</v>
      </c>
      <c r="C20" s="30" t="s">
        <v>174</v>
      </c>
      <c r="D20" s="52" t="s">
        <v>159</v>
      </c>
      <c r="E20" s="52" t="s">
        <v>201</v>
      </c>
      <c r="F20" s="52" t="s">
        <v>54</v>
      </c>
      <c r="G20" s="53">
        <v>2591.1999999999998</v>
      </c>
      <c r="H20" s="71">
        <f>H21</f>
        <v>2812.18</v>
      </c>
      <c r="I20" s="71">
        <f>I21</f>
        <v>2811.88</v>
      </c>
    </row>
    <row r="21" spans="1:9" ht="18.75" customHeight="1" x14ac:dyDescent="0.25">
      <c r="A21" s="51">
        <f t="shared" si="0"/>
        <v>14</v>
      </c>
      <c r="B21" s="52" t="s">
        <v>68</v>
      </c>
      <c r="C21" s="30" t="s">
        <v>198</v>
      </c>
      <c r="D21" s="52" t="s">
        <v>159</v>
      </c>
      <c r="E21" s="52" t="s">
        <v>201</v>
      </c>
      <c r="F21" s="52" t="s">
        <v>75</v>
      </c>
      <c r="G21" s="53">
        <v>2591.1999999999998</v>
      </c>
      <c r="H21" s="71">
        <v>2812.18</v>
      </c>
      <c r="I21" s="72">
        <v>2811.88</v>
      </c>
    </row>
    <row r="22" spans="1:9" ht="18.75" customHeight="1" x14ac:dyDescent="0.25">
      <c r="A22" s="51">
        <f t="shared" si="0"/>
        <v>15</v>
      </c>
      <c r="B22" s="52" t="s">
        <v>68</v>
      </c>
      <c r="C22" s="29" t="s">
        <v>202</v>
      </c>
      <c r="D22" s="52" t="s">
        <v>159</v>
      </c>
      <c r="E22" s="52" t="s">
        <v>201</v>
      </c>
      <c r="F22" s="52" t="s">
        <v>203</v>
      </c>
      <c r="G22" s="53">
        <v>2</v>
      </c>
      <c r="H22" s="71">
        <f>H23</f>
        <v>1833.23</v>
      </c>
      <c r="I22" s="71">
        <f>I23</f>
        <v>1039.54</v>
      </c>
    </row>
    <row r="23" spans="1:9" ht="18.75" customHeight="1" x14ac:dyDescent="0.25">
      <c r="A23" s="51">
        <f t="shared" si="0"/>
        <v>16</v>
      </c>
      <c r="B23" s="52" t="s">
        <v>68</v>
      </c>
      <c r="C23" s="29" t="s">
        <v>204</v>
      </c>
      <c r="D23" s="52" t="s">
        <v>159</v>
      </c>
      <c r="E23" s="52" t="s">
        <v>201</v>
      </c>
      <c r="F23" s="52" t="s">
        <v>117</v>
      </c>
      <c r="G23" s="53">
        <v>1074.7</v>
      </c>
      <c r="H23" s="71">
        <v>1833.23</v>
      </c>
      <c r="I23" s="72">
        <v>1039.54</v>
      </c>
    </row>
    <row r="24" spans="1:9" ht="18.75" customHeight="1" x14ac:dyDescent="0.25">
      <c r="A24" s="51">
        <f t="shared" si="0"/>
        <v>17</v>
      </c>
      <c r="B24" s="52" t="s">
        <v>68</v>
      </c>
      <c r="C24" s="29" t="s">
        <v>205</v>
      </c>
      <c r="D24" s="52" t="s">
        <v>159</v>
      </c>
      <c r="E24" s="52" t="s">
        <v>201</v>
      </c>
      <c r="F24" s="52" t="s">
        <v>206</v>
      </c>
      <c r="G24" s="53">
        <v>6</v>
      </c>
      <c r="H24" s="71">
        <f>H25+H26</f>
        <v>11.55</v>
      </c>
      <c r="I24" s="72">
        <f>I25+I26</f>
        <v>11.55</v>
      </c>
    </row>
    <row r="25" spans="1:9" ht="18.75" customHeight="1" x14ac:dyDescent="0.25">
      <c r="A25" s="51">
        <f t="shared" si="0"/>
        <v>18</v>
      </c>
      <c r="B25" s="52" t="s">
        <v>68</v>
      </c>
      <c r="C25" s="29" t="s">
        <v>253</v>
      </c>
      <c r="D25" s="52" t="s">
        <v>159</v>
      </c>
      <c r="E25" s="52" t="s">
        <v>201</v>
      </c>
      <c r="F25" s="52" t="s">
        <v>252</v>
      </c>
      <c r="G25" s="53">
        <v>0</v>
      </c>
      <c r="H25" s="71">
        <v>10</v>
      </c>
      <c r="I25" s="72">
        <v>10</v>
      </c>
    </row>
    <row r="26" spans="1:9" ht="18.75" customHeight="1" x14ac:dyDescent="0.25">
      <c r="A26" s="51">
        <f t="shared" si="0"/>
        <v>19</v>
      </c>
      <c r="B26" s="52" t="s">
        <v>68</v>
      </c>
      <c r="C26" s="29" t="s">
        <v>207</v>
      </c>
      <c r="D26" s="52" t="s">
        <v>159</v>
      </c>
      <c r="E26" s="52" t="s">
        <v>201</v>
      </c>
      <c r="F26" s="52" t="s">
        <v>208</v>
      </c>
      <c r="G26" s="53">
        <v>6</v>
      </c>
      <c r="H26" s="71">
        <v>1.55</v>
      </c>
      <c r="I26" s="72">
        <v>1.55</v>
      </c>
    </row>
    <row r="27" spans="1:9" ht="27.75" customHeight="1" x14ac:dyDescent="0.25">
      <c r="A27" s="51">
        <f t="shared" si="0"/>
        <v>20</v>
      </c>
      <c r="B27" s="52" t="s">
        <v>68</v>
      </c>
      <c r="C27" s="56" t="s">
        <v>200</v>
      </c>
      <c r="D27" s="52" t="s">
        <v>159</v>
      </c>
      <c r="E27" s="52" t="s">
        <v>276</v>
      </c>
      <c r="F27" s="52"/>
      <c r="G27" s="53"/>
      <c r="H27" s="71">
        <f>H28</f>
        <v>301.60000000000002</v>
      </c>
      <c r="I27" s="72">
        <f>I28</f>
        <v>301.60000000000002</v>
      </c>
    </row>
    <row r="28" spans="1:9" ht="18.75" customHeight="1" x14ac:dyDescent="0.25">
      <c r="A28" s="51">
        <f t="shared" si="0"/>
        <v>21</v>
      </c>
      <c r="B28" s="52" t="s">
        <v>68</v>
      </c>
      <c r="C28" s="29" t="s">
        <v>202</v>
      </c>
      <c r="D28" s="52" t="s">
        <v>159</v>
      </c>
      <c r="E28" s="52" t="s">
        <v>276</v>
      </c>
      <c r="F28" s="52" t="s">
        <v>203</v>
      </c>
      <c r="G28" s="53"/>
      <c r="H28" s="71">
        <f>H29</f>
        <v>301.60000000000002</v>
      </c>
      <c r="I28" s="71">
        <f>I29</f>
        <v>301.60000000000002</v>
      </c>
    </row>
    <row r="29" spans="1:9" ht="18.75" customHeight="1" x14ac:dyDescent="0.25">
      <c r="A29" s="51">
        <f t="shared" si="0"/>
        <v>22</v>
      </c>
      <c r="B29" s="52" t="s">
        <v>68</v>
      </c>
      <c r="C29" s="29" t="s">
        <v>204</v>
      </c>
      <c r="D29" s="52" t="s">
        <v>159</v>
      </c>
      <c r="E29" s="52" t="s">
        <v>276</v>
      </c>
      <c r="F29" s="52" t="s">
        <v>117</v>
      </c>
      <c r="G29" s="53"/>
      <c r="H29" s="71">
        <v>301.60000000000002</v>
      </c>
      <c r="I29" s="72">
        <v>301.60000000000002</v>
      </c>
    </row>
    <row r="30" spans="1:9" ht="18.75" customHeight="1" x14ac:dyDescent="0.25">
      <c r="A30" s="51">
        <f t="shared" si="0"/>
        <v>23</v>
      </c>
      <c r="B30" s="47" t="s">
        <v>68</v>
      </c>
      <c r="C30" s="78" t="s">
        <v>209</v>
      </c>
      <c r="D30" s="47" t="s">
        <v>159</v>
      </c>
      <c r="E30" s="47" t="s">
        <v>210</v>
      </c>
      <c r="F30" s="47"/>
      <c r="G30" s="54">
        <v>6.5</v>
      </c>
      <c r="H30" s="84">
        <f>H31+H34+H37+H40</f>
        <v>6.5</v>
      </c>
      <c r="I30" s="84">
        <f>I31+I34+I37+I40</f>
        <v>6.5</v>
      </c>
    </row>
    <row r="31" spans="1:9" ht="55.5" customHeight="1" x14ac:dyDescent="0.25">
      <c r="A31" s="51">
        <f t="shared" si="0"/>
        <v>24</v>
      </c>
      <c r="B31" s="52" t="s">
        <v>68</v>
      </c>
      <c r="C31" s="29" t="s">
        <v>211</v>
      </c>
      <c r="D31" s="52" t="s">
        <v>159</v>
      </c>
      <c r="E31" s="52" t="s">
        <v>212</v>
      </c>
      <c r="F31" s="52"/>
      <c r="G31" s="53">
        <v>1</v>
      </c>
      <c r="H31" s="71">
        <f>H32</f>
        <v>1</v>
      </c>
      <c r="I31" s="71">
        <f>I32</f>
        <v>1</v>
      </c>
    </row>
    <row r="32" spans="1:9" ht="27.75" customHeight="1" x14ac:dyDescent="0.25">
      <c r="A32" s="51">
        <f t="shared" si="0"/>
        <v>25</v>
      </c>
      <c r="B32" s="52" t="s">
        <v>68</v>
      </c>
      <c r="C32" s="29" t="s">
        <v>202</v>
      </c>
      <c r="D32" s="52" t="s">
        <v>159</v>
      </c>
      <c r="E32" s="52" t="s">
        <v>212</v>
      </c>
      <c r="F32" s="52" t="s">
        <v>245</v>
      </c>
      <c r="G32" s="53">
        <v>1</v>
      </c>
      <c r="H32" s="71">
        <f>H33</f>
        <v>1</v>
      </c>
      <c r="I32" s="71">
        <f>I33</f>
        <v>1</v>
      </c>
    </row>
    <row r="33" spans="1:9" ht="18.75" customHeight="1" x14ac:dyDescent="0.25">
      <c r="A33" s="51">
        <f t="shared" si="0"/>
        <v>26</v>
      </c>
      <c r="B33" s="52" t="s">
        <v>68</v>
      </c>
      <c r="C33" s="29" t="s">
        <v>204</v>
      </c>
      <c r="D33" s="52" t="s">
        <v>159</v>
      </c>
      <c r="E33" s="52" t="s">
        <v>212</v>
      </c>
      <c r="F33" s="52" t="s">
        <v>247</v>
      </c>
      <c r="G33" s="53">
        <v>1</v>
      </c>
      <c r="H33" s="71">
        <v>1</v>
      </c>
      <c r="I33" s="72">
        <v>1</v>
      </c>
    </row>
    <row r="34" spans="1:9" ht="33.75" customHeight="1" x14ac:dyDescent="0.25">
      <c r="A34" s="51">
        <f t="shared" si="0"/>
        <v>27</v>
      </c>
      <c r="B34" s="52" t="s">
        <v>68</v>
      </c>
      <c r="C34" s="30" t="s">
        <v>255</v>
      </c>
      <c r="D34" s="52" t="s">
        <v>159</v>
      </c>
      <c r="E34" s="52" t="s">
        <v>254</v>
      </c>
      <c r="F34" s="52"/>
      <c r="G34" s="71">
        <f t="shared" ref="G34:I35" si="3">G35</f>
        <v>0.5</v>
      </c>
      <c r="H34" s="71">
        <f t="shared" si="3"/>
        <v>0.5</v>
      </c>
      <c r="I34" s="71">
        <f t="shared" si="3"/>
        <v>0.5</v>
      </c>
    </row>
    <row r="35" spans="1:9" ht="18.75" customHeight="1" x14ac:dyDescent="0.25">
      <c r="A35" s="51">
        <f t="shared" si="0"/>
        <v>28</v>
      </c>
      <c r="B35" s="52" t="s">
        <v>68</v>
      </c>
      <c r="C35" s="29" t="s">
        <v>202</v>
      </c>
      <c r="D35" s="52" t="s">
        <v>159</v>
      </c>
      <c r="E35" s="52" t="s">
        <v>254</v>
      </c>
      <c r="F35" s="52" t="s">
        <v>245</v>
      </c>
      <c r="G35" s="71">
        <f t="shared" si="3"/>
        <v>0.5</v>
      </c>
      <c r="H35" s="71">
        <f t="shared" si="3"/>
        <v>0.5</v>
      </c>
      <c r="I35" s="72">
        <f t="shared" si="3"/>
        <v>0.5</v>
      </c>
    </row>
    <row r="36" spans="1:9" ht="18.75" customHeight="1" x14ac:dyDescent="0.25">
      <c r="A36" s="51">
        <f t="shared" si="0"/>
        <v>29</v>
      </c>
      <c r="B36" s="52" t="s">
        <v>68</v>
      </c>
      <c r="C36" s="29" t="s">
        <v>204</v>
      </c>
      <c r="D36" s="52" t="s">
        <v>159</v>
      </c>
      <c r="E36" s="52" t="s">
        <v>254</v>
      </c>
      <c r="F36" s="52" t="s">
        <v>247</v>
      </c>
      <c r="G36" s="53">
        <v>0.5</v>
      </c>
      <c r="H36" s="71">
        <v>0.5</v>
      </c>
      <c r="I36" s="72">
        <v>0.5</v>
      </c>
    </row>
    <row r="37" spans="1:9" ht="41.25" customHeight="1" x14ac:dyDescent="0.25">
      <c r="A37" s="51">
        <f t="shared" si="0"/>
        <v>30</v>
      </c>
      <c r="B37" s="52" t="s">
        <v>68</v>
      </c>
      <c r="C37" s="30" t="s">
        <v>213</v>
      </c>
      <c r="D37" s="52" t="s">
        <v>159</v>
      </c>
      <c r="E37" s="52" t="s">
        <v>214</v>
      </c>
      <c r="F37" s="52"/>
      <c r="G37" s="53">
        <v>2</v>
      </c>
      <c r="H37" s="71">
        <f>H38</f>
        <v>2</v>
      </c>
      <c r="I37" s="71">
        <f>I38</f>
        <v>2</v>
      </c>
    </row>
    <row r="38" spans="1:9" ht="18.75" customHeight="1" x14ac:dyDescent="0.25">
      <c r="A38" s="51">
        <f t="shared" si="0"/>
        <v>31</v>
      </c>
      <c r="B38" s="52" t="s">
        <v>68</v>
      </c>
      <c r="C38" s="29" t="s">
        <v>202</v>
      </c>
      <c r="D38" s="52" t="s">
        <v>159</v>
      </c>
      <c r="E38" s="52" t="s">
        <v>214</v>
      </c>
      <c r="F38" s="52" t="s">
        <v>245</v>
      </c>
      <c r="G38" s="53">
        <v>2</v>
      </c>
      <c r="H38" s="71">
        <f>H39</f>
        <v>2</v>
      </c>
      <c r="I38" s="71">
        <f>I39</f>
        <v>2</v>
      </c>
    </row>
    <row r="39" spans="1:9" ht="18.75" customHeight="1" x14ac:dyDescent="0.25">
      <c r="A39" s="51">
        <f t="shared" si="0"/>
        <v>32</v>
      </c>
      <c r="B39" s="52" t="s">
        <v>68</v>
      </c>
      <c r="C39" s="29" t="s">
        <v>204</v>
      </c>
      <c r="D39" s="52" t="s">
        <v>159</v>
      </c>
      <c r="E39" s="52" t="s">
        <v>214</v>
      </c>
      <c r="F39" s="52" t="s">
        <v>247</v>
      </c>
      <c r="G39" s="53">
        <v>2</v>
      </c>
      <c r="H39" s="71">
        <v>2</v>
      </c>
      <c r="I39" s="72">
        <v>2</v>
      </c>
    </row>
    <row r="40" spans="1:9" ht="18.75" customHeight="1" x14ac:dyDescent="0.25">
      <c r="A40" s="51">
        <f t="shared" si="0"/>
        <v>33</v>
      </c>
      <c r="B40" s="52" t="s">
        <v>68</v>
      </c>
      <c r="C40" s="30" t="s">
        <v>215</v>
      </c>
      <c r="D40" s="52" t="s">
        <v>159</v>
      </c>
      <c r="E40" s="52" t="s">
        <v>216</v>
      </c>
      <c r="F40" s="52"/>
      <c r="G40" s="53">
        <v>3</v>
      </c>
      <c r="H40" s="71">
        <f>H41</f>
        <v>3</v>
      </c>
      <c r="I40" s="71">
        <f>I41</f>
        <v>3</v>
      </c>
    </row>
    <row r="41" spans="1:9" ht="18.75" customHeight="1" x14ac:dyDescent="0.25">
      <c r="A41" s="51">
        <f t="shared" si="0"/>
        <v>34</v>
      </c>
      <c r="B41" s="52" t="s">
        <v>68</v>
      </c>
      <c r="C41" s="29" t="s">
        <v>202</v>
      </c>
      <c r="D41" s="52" t="s">
        <v>159</v>
      </c>
      <c r="E41" s="52" t="s">
        <v>216</v>
      </c>
      <c r="F41" s="52" t="s">
        <v>245</v>
      </c>
      <c r="G41" s="53">
        <v>3</v>
      </c>
      <c r="H41" s="71">
        <f>H42</f>
        <v>3</v>
      </c>
      <c r="I41" s="71">
        <f>I42</f>
        <v>3</v>
      </c>
    </row>
    <row r="42" spans="1:9" ht="18.75" customHeight="1" x14ac:dyDescent="0.25">
      <c r="A42" s="51">
        <f t="shared" si="0"/>
        <v>35</v>
      </c>
      <c r="B42" s="52" t="s">
        <v>68</v>
      </c>
      <c r="C42" s="29" t="s">
        <v>204</v>
      </c>
      <c r="D42" s="52" t="s">
        <v>159</v>
      </c>
      <c r="E42" s="52" t="s">
        <v>216</v>
      </c>
      <c r="F42" s="52" t="s">
        <v>247</v>
      </c>
      <c r="G42" s="53">
        <v>3</v>
      </c>
      <c r="H42" s="71">
        <v>3</v>
      </c>
      <c r="I42" s="72">
        <v>3</v>
      </c>
    </row>
    <row r="43" spans="1:9" ht="18.75" customHeight="1" x14ac:dyDescent="0.25">
      <c r="A43" s="51">
        <f t="shared" si="0"/>
        <v>36</v>
      </c>
      <c r="B43" s="52" t="s">
        <v>68</v>
      </c>
      <c r="C43" s="58" t="s">
        <v>144</v>
      </c>
      <c r="D43" s="57" t="s">
        <v>160</v>
      </c>
      <c r="E43" s="59"/>
      <c r="F43" s="60"/>
      <c r="G43" s="50">
        <v>1</v>
      </c>
      <c r="H43" s="73"/>
      <c r="I43" s="72"/>
    </row>
    <row r="44" spans="1:9" ht="18.75" customHeight="1" x14ac:dyDescent="0.25">
      <c r="A44" s="51">
        <f t="shared" si="0"/>
        <v>37</v>
      </c>
      <c r="B44" s="52" t="s">
        <v>68</v>
      </c>
      <c r="C44" s="29" t="s">
        <v>144</v>
      </c>
      <c r="D44" s="61" t="s">
        <v>160</v>
      </c>
      <c r="E44" s="52" t="s">
        <v>193</v>
      </c>
      <c r="F44" s="61"/>
      <c r="G44" s="62">
        <v>1</v>
      </c>
      <c r="H44" s="74"/>
      <c r="I44" s="72"/>
    </row>
    <row r="45" spans="1:9" ht="18.75" customHeight="1" x14ac:dyDescent="0.25">
      <c r="A45" s="51">
        <f t="shared" si="0"/>
        <v>38</v>
      </c>
      <c r="B45" s="52" t="s">
        <v>68</v>
      </c>
      <c r="C45" s="29" t="s">
        <v>217</v>
      </c>
      <c r="D45" s="61" t="s">
        <v>160</v>
      </c>
      <c r="E45" s="52" t="s">
        <v>195</v>
      </c>
      <c r="F45" s="61" t="s">
        <v>206</v>
      </c>
      <c r="G45" s="62">
        <v>1</v>
      </c>
      <c r="H45" s="74"/>
      <c r="I45" s="72"/>
    </row>
    <row r="46" spans="1:9" ht="18.75" customHeight="1" x14ac:dyDescent="0.25">
      <c r="A46" s="51">
        <f t="shared" si="0"/>
        <v>39</v>
      </c>
      <c r="B46" s="52" t="s">
        <v>68</v>
      </c>
      <c r="C46" s="29" t="s">
        <v>217</v>
      </c>
      <c r="D46" s="61" t="s">
        <v>160</v>
      </c>
      <c r="E46" s="52" t="s">
        <v>218</v>
      </c>
      <c r="F46" s="61" t="s">
        <v>219</v>
      </c>
      <c r="G46" s="62">
        <v>1</v>
      </c>
      <c r="H46" s="74"/>
      <c r="I46" s="72"/>
    </row>
    <row r="47" spans="1:9" ht="18.75" customHeight="1" x14ac:dyDescent="0.25">
      <c r="A47" s="51">
        <f t="shared" si="0"/>
        <v>40</v>
      </c>
      <c r="B47" s="52" t="s">
        <v>68</v>
      </c>
      <c r="C47" s="49" t="s">
        <v>145</v>
      </c>
      <c r="D47" s="63" t="s">
        <v>161</v>
      </c>
      <c r="E47" s="47"/>
      <c r="F47" s="63"/>
      <c r="G47" s="50">
        <v>7.7</v>
      </c>
      <c r="H47" s="73">
        <f>H48</f>
        <v>3673.5</v>
      </c>
      <c r="I47" s="73">
        <f>I48</f>
        <v>3673.5</v>
      </c>
    </row>
    <row r="48" spans="1:9" ht="18.75" customHeight="1" x14ac:dyDescent="0.25">
      <c r="A48" s="51">
        <f t="shared" si="0"/>
        <v>41</v>
      </c>
      <c r="B48" s="52" t="s">
        <v>68</v>
      </c>
      <c r="C48" s="64" t="s">
        <v>192</v>
      </c>
      <c r="D48" s="61" t="s">
        <v>161</v>
      </c>
      <c r="E48" s="52" t="s">
        <v>193</v>
      </c>
      <c r="F48" s="61"/>
      <c r="G48" s="62">
        <v>0</v>
      </c>
      <c r="H48" s="74">
        <f>H49</f>
        <v>3673.5</v>
      </c>
      <c r="I48" s="74">
        <f>I49</f>
        <v>3673.5</v>
      </c>
    </row>
    <row r="49" spans="1:9" ht="18.75" customHeight="1" x14ac:dyDescent="0.25">
      <c r="A49" s="51">
        <f t="shared" si="0"/>
        <v>42</v>
      </c>
      <c r="B49" s="52" t="s">
        <v>68</v>
      </c>
      <c r="C49" s="64" t="s">
        <v>220</v>
      </c>
      <c r="D49" s="61" t="s">
        <v>161</v>
      </c>
      <c r="E49" s="52" t="s">
        <v>195</v>
      </c>
      <c r="F49" s="61"/>
      <c r="G49" s="62">
        <v>0</v>
      </c>
      <c r="H49" s="74">
        <f>H50+H54</f>
        <v>3673.5</v>
      </c>
      <c r="I49" s="74">
        <f>I50+I54</f>
        <v>3673.5</v>
      </c>
    </row>
    <row r="50" spans="1:9" ht="67.5" customHeight="1" x14ac:dyDescent="0.25">
      <c r="A50" s="51">
        <f t="shared" si="0"/>
        <v>43</v>
      </c>
      <c r="B50" s="52" t="s">
        <v>68</v>
      </c>
      <c r="C50" s="64" t="s">
        <v>256</v>
      </c>
      <c r="D50" s="61" t="s">
        <v>161</v>
      </c>
      <c r="E50" s="52" t="s">
        <v>273</v>
      </c>
      <c r="F50" s="61"/>
      <c r="G50" s="62">
        <v>0</v>
      </c>
      <c r="H50" s="74">
        <f>H51</f>
        <v>3665</v>
      </c>
      <c r="I50" s="74">
        <f>I51</f>
        <v>3665</v>
      </c>
    </row>
    <row r="51" spans="1:9" ht="18.75" customHeight="1" x14ac:dyDescent="0.25">
      <c r="A51" s="51">
        <f t="shared" si="0"/>
        <v>44</v>
      </c>
      <c r="B51" s="52" t="s">
        <v>68</v>
      </c>
      <c r="C51" s="29" t="s">
        <v>202</v>
      </c>
      <c r="D51" s="61" t="s">
        <v>161</v>
      </c>
      <c r="E51" s="52" t="s">
        <v>273</v>
      </c>
      <c r="F51" s="61" t="s">
        <v>206</v>
      </c>
      <c r="G51" s="62">
        <v>0</v>
      </c>
      <c r="H51" s="74">
        <f>H52+H53</f>
        <v>3665</v>
      </c>
      <c r="I51" s="74">
        <f>I52+I53</f>
        <v>3665</v>
      </c>
    </row>
    <row r="52" spans="1:9" ht="18.75" customHeight="1" x14ac:dyDescent="0.25">
      <c r="A52" s="51">
        <f t="shared" si="0"/>
        <v>45</v>
      </c>
      <c r="B52" s="52" t="s">
        <v>68</v>
      </c>
      <c r="C52" s="29" t="s">
        <v>204</v>
      </c>
      <c r="D52" s="61" t="s">
        <v>161</v>
      </c>
      <c r="E52" s="52" t="s">
        <v>273</v>
      </c>
      <c r="F52" s="61" t="s">
        <v>252</v>
      </c>
      <c r="G52" s="62">
        <v>0</v>
      </c>
      <c r="H52" s="74">
        <v>36</v>
      </c>
      <c r="I52" s="72">
        <v>36</v>
      </c>
    </row>
    <row r="53" spans="1:9" ht="18.75" customHeight="1" x14ac:dyDescent="0.25">
      <c r="A53" s="51">
        <f t="shared" si="0"/>
        <v>46</v>
      </c>
      <c r="B53" s="52" t="s">
        <v>68</v>
      </c>
      <c r="C53" s="29" t="s">
        <v>204</v>
      </c>
      <c r="D53" s="61" t="s">
        <v>161</v>
      </c>
      <c r="E53" s="52" t="s">
        <v>273</v>
      </c>
      <c r="F53" s="61" t="s">
        <v>208</v>
      </c>
      <c r="G53" s="62">
        <v>0</v>
      </c>
      <c r="H53" s="74">
        <v>3629</v>
      </c>
      <c r="I53" s="72">
        <v>3629</v>
      </c>
    </row>
    <row r="54" spans="1:9" ht="33.75" customHeight="1" x14ac:dyDescent="0.25">
      <c r="A54" s="51">
        <f t="shared" si="0"/>
        <v>47</v>
      </c>
      <c r="B54" s="52" t="s">
        <v>68</v>
      </c>
      <c r="C54" s="30" t="s">
        <v>220</v>
      </c>
      <c r="D54" s="61" t="s">
        <v>161</v>
      </c>
      <c r="E54" s="52" t="s">
        <v>221</v>
      </c>
      <c r="F54" s="61"/>
      <c r="G54" s="82">
        <v>7.7</v>
      </c>
      <c r="H54" s="74">
        <f t="shared" ref="H54:I56" si="4">H55</f>
        <v>8.5</v>
      </c>
      <c r="I54" s="74">
        <f t="shared" si="4"/>
        <v>8.5</v>
      </c>
    </row>
    <row r="55" spans="1:9" ht="63.75" customHeight="1" x14ac:dyDescent="0.25">
      <c r="A55" s="51">
        <f t="shared" si="0"/>
        <v>48</v>
      </c>
      <c r="B55" s="52" t="s">
        <v>68</v>
      </c>
      <c r="C55" s="30" t="s">
        <v>222</v>
      </c>
      <c r="D55" s="61" t="s">
        <v>161</v>
      </c>
      <c r="E55" s="52" t="s">
        <v>223</v>
      </c>
      <c r="F55" s="61"/>
      <c r="G55" s="81">
        <v>7.7</v>
      </c>
      <c r="H55" s="74">
        <f t="shared" si="4"/>
        <v>8.5</v>
      </c>
      <c r="I55" s="74">
        <f t="shared" si="4"/>
        <v>8.5</v>
      </c>
    </row>
    <row r="56" spans="1:9" ht="18.75" customHeight="1" x14ac:dyDescent="0.25">
      <c r="A56" s="51">
        <f t="shared" si="0"/>
        <v>49</v>
      </c>
      <c r="B56" s="52" t="s">
        <v>68</v>
      </c>
      <c r="C56" s="29" t="s">
        <v>202</v>
      </c>
      <c r="D56" s="61" t="s">
        <v>161</v>
      </c>
      <c r="E56" s="52" t="s">
        <v>223</v>
      </c>
      <c r="F56" s="61" t="s">
        <v>203</v>
      </c>
      <c r="G56" s="62">
        <v>7.7</v>
      </c>
      <c r="H56" s="74">
        <f t="shared" si="4"/>
        <v>8.5</v>
      </c>
      <c r="I56" s="74">
        <f t="shared" si="4"/>
        <v>8.5</v>
      </c>
    </row>
    <row r="57" spans="1:9" ht="18.75" customHeight="1" x14ac:dyDescent="0.25">
      <c r="A57" s="51">
        <f t="shared" si="0"/>
        <v>50</v>
      </c>
      <c r="B57" s="52" t="s">
        <v>68</v>
      </c>
      <c r="C57" s="29" t="s">
        <v>204</v>
      </c>
      <c r="D57" s="61" t="s">
        <v>161</v>
      </c>
      <c r="E57" s="52" t="s">
        <v>223</v>
      </c>
      <c r="F57" s="61" t="s">
        <v>117</v>
      </c>
      <c r="G57" s="62">
        <v>7.7</v>
      </c>
      <c r="H57" s="74">
        <v>8.5</v>
      </c>
      <c r="I57" s="72">
        <v>8.5</v>
      </c>
    </row>
    <row r="58" spans="1:9" ht="18.75" customHeight="1" x14ac:dyDescent="0.25">
      <c r="A58" s="51">
        <f t="shared" si="0"/>
        <v>51</v>
      </c>
      <c r="B58" s="52" t="s">
        <v>68</v>
      </c>
      <c r="C58" s="65" t="s">
        <v>146</v>
      </c>
      <c r="D58" s="63" t="s">
        <v>162</v>
      </c>
      <c r="E58" s="47"/>
      <c r="F58" s="63"/>
      <c r="G58" s="50">
        <f>G59</f>
        <v>150.80000000000001</v>
      </c>
      <c r="H58" s="73">
        <f t="shared" ref="H58:I61" si="5">H59</f>
        <v>163.30000000000001</v>
      </c>
      <c r="I58" s="73">
        <f t="shared" si="5"/>
        <v>163.30000000000001</v>
      </c>
    </row>
    <row r="59" spans="1:9" ht="18.75" customHeight="1" x14ac:dyDescent="0.25">
      <c r="A59" s="51">
        <f t="shared" si="0"/>
        <v>52</v>
      </c>
      <c r="B59" s="52" t="s">
        <v>68</v>
      </c>
      <c r="C59" s="66" t="s">
        <v>147</v>
      </c>
      <c r="D59" s="61" t="s">
        <v>163</v>
      </c>
      <c r="E59" s="52"/>
      <c r="F59" s="61"/>
      <c r="G59" s="55">
        <f>G60</f>
        <v>150.80000000000001</v>
      </c>
      <c r="H59" s="75">
        <f t="shared" si="5"/>
        <v>163.30000000000001</v>
      </c>
      <c r="I59" s="75">
        <f t="shared" si="5"/>
        <v>163.30000000000001</v>
      </c>
    </row>
    <row r="60" spans="1:9" ht="18.75" customHeight="1" x14ac:dyDescent="0.25">
      <c r="A60" s="51">
        <f t="shared" si="0"/>
        <v>53</v>
      </c>
      <c r="B60" s="52" t="s">
        <v>68</v>
      </c>
      <c r="C60" s="66" t="s">
        <v>192</v>
      </c>
      <c r="D60" s="61" t="s">
        <v>163</v>
      </c>
      <c r="E60" s="52" t="s">
        <v>193</v>
      </c>
      <c r="F60" s="61"/>
      <c r="G60" s="55">
        <v>150.80000000000001</v>
      </c>
      <c r="H60" s="75">
        <f t="shared" si="5"/>
        <v>163.30000000000001</v>
      </c>
      <c r="I60" s="75">
        <f t="shared" si="5"/>
        <v>163.30000000000001</v>
      </c>
    </row>
    <row r="61" spans="1:9" ht="18.75" customHeight="1" x14ac:dyDescent="0.25">
      <c r="A61" s="51">
        <f t="shared" si="0"/>
        <v>54</v>
      </c>
      <c r="B61" s="52" t="s">
        <v>68</v>
      </c>
      <c r="C61" s="30" t="s">
        <v>220</v>
      </c>
      <c r="D61" s="61" t="s">
        <v>163</v>
      </c>
      <c r="E61" s="52" t="s">
        <v>221</v>
      </c>
      <c r="F61" s="61"/>
      <c r="G61" s="55">
        <v>150.80000000000001</v>
      </c>
      <c r="H61" s="75">
        <f t="shared" si="5"/>
        <v>163.30000000000001</v>
      </c>
      <c r="I61" s="75">
        <f t="shared" si="5"/>
        <v>163.30000000000001</v>
      </c>
    </row>
    <row r="62" spans="1:9" ht="18.75" customHeight="1" x14ac:dyDescent="0.25">
      <c r="A62" s="51">
        <f t="shared" si="0"/>
        <v>55</v>
      </c>
      <c r="B62" s="52" t="s">
        <v>68</v>
      </c>
      <c r="C62" s="30" t="s">
        <v>224</v>
      </c>
      <c r="D62" s="61" t="s">
        <v>163</v>
      </c>
      <c r="E62" s="52" t="s">
        <v>225</v>
      </c>
      <c r="F62" s="61"/>
      <c r="G62" s="55">
        <v>150.80000000000001</v>
      </c>
      <c r="H62" s="75">
        <f>H63+H65</f>
        <v>163.30000000000001</v>
      </c>
      <c r="I62" s="75">
        <f>I63+I65</f>
        <v>163.30000000000001</v>
      </c>
    </row>
    <row r="63" spans="1:9" ht="18.75" customHeight="1" x14ac:dyDescent="0.25">
      <c r="A63" s="51">
        <f t="shared" si="0"/>
        <v>56</v>
      </c>
      <c r="B63" s="52" t="s">
        <v>68</v>
      </c>
      <c r="C63" s="30" t="s">
        <v>174</v>
      </c>
      <c r="D63" s="61" t="s">
        <v>163</v>
      </c>
      <c r="E63" s="52" t="s">
        <v>225</v>
      </c>
      <c r="F63" s="61" t="s">
        <v>54</v>
      </c>
      <c r="G63" s="55">
        <v>121.3</v>
      </c>
      <c r="H63" s="75">
        <f>H64</f>
        <v>127.7</v>
      </c>
      <c r="I63" s="75">
        <f>I64</f>
        <v>127.7</v>
      </c>
    </row>
    <row r="64" spans="1:9" ht="18.75" customHeight="1" x14ac:dyDescent="0.25">
      <c r="A64" s="51">
        <f t="shared" si="0"/>
        <v>57</v>
      </c>
      <c r="B64" s="52" t="s">
        <v>68</v>
      </c>
      <c r="C64" s="30" t="s">
        <v>198</v>
      </c>
      <c r="D64" s="61" t="s">
        <v>163</v>
      </c>
      <c r="E64" s="52" t="s">
        <v>225</v>
      </c>
      <c r="F64" s="61" t="s">
        <v>75</v>
      </c>
      <c r="G64" s="55">
        <v>121.3</v>
      </c>
      <c r="H64" s="75">
        <v>127.7</v>
      </c>
      <c r="I64" s="72">
        <v>127.7</v>
      </c>
    </row>
    <row r="65" spans="1:9" ht="18.75" customHeight="1" x14ac:dyDescent="0.25">
      <c r="A65" s="51">
        <f t="shared" si="0"/>
        <v>58</v>
      </c>
      <c r="B65" s="52" t="s">
        <v>68</v>
      </c>
      <c r="C65" s="29" t="s">
        <v>202</v>
      </c>
      <c r="D65" s="61" t="s">
        <v>163</v>
      </c>
      <c r="E65" s="52" t="s">
        <v>225</v>
      </c>
      <c r="F65" s="61" t="s">
        <v>203</v>
      </c>
      <c r="G65" s="55">
        <v>29.5</v>
      </c>
      <c r="H65" s="75">
        <f>H66</f>
        <v>35.6</v>
      </c>
      <c r="I65" s="75">
        <f>I66</f>
        <v>35.6</v>
      </c>
    </row>
    <row r="66" spans="1:9" ht="18.75" customHeight="1" x14ac:dyDescent="0.25">
      <c r="A66" s="51">
        <f t="shared" si="0"/>
        <v>59</v>
      </c>
      <c r="B66" s="52" t="s">
        <v>68</v>
      </c>
      <c r="C66" s="29" t="s">
        <v>204</v>
      </c>
      <c r="D66" s="61" t="s">
        <v>163</v>
      </c>
      <c r="E66" s="52" t="s">
        <v>225</v>
      </c>
      <c r="F66" s="61" t="s">
        <v>117</v>
      </c>
      <c r="G66" s="55">
        <v>29.5</v>
      </c>
      <c r="H66" s="75">
        <v>35.6</v>
      </c>
      <c r="I66" s="72">
        <v>35.6</v>
      </c>
    </row>
    <row r="67" spans="1:9" ht="33.75" customHeight="1" x14ac:dyDescent="0.25">
      <c r="A67" s="51">
        <f t="shared" si="0"/>
        <v>60</v>
      </c>
      <c r="B67" s="52" t="s">
        <v>68</v>
      </c>
      <c r="C67" s="78" t="s">
        <v>148</v>
      </c>
      <c r="D67" s="63" t="s">
        <v>164</v>
      </c>
      <c r="E67" s="47"/>
      <c r="F67" s="63"/>
      <c r="G67" s="73">
        <f>G68</f>
        <v>131.4</v>
      </c>
      <c r="H67" s="73">
        <f t="shared" ref="H67:I70" si="6">H68</f>
        <v>138.32</v>
      </c>
      <c r="I67" s="73">
        <f t="shared" si="6"/>
        <v>138.32</v>
      </c>
    </row>
    <row r="68" spans="1:9" ht="48.75" customHeight="1" x14ac:dyDescent="0.25">
      <c r="A68" s="51">
        <f t="shared" si="0"/>
        <v>61</v>
      </c>
      <c r="B68" s="52" t="s">
        <v>68</v>
      </c>
      <c r="C68" s="29" t="s">
        <v>226</v>
      </c>
      <c r="D68" s="61" t="s">
        <v>165</v>
      </c>
      <c r="E68" s="52"/>
      <c r="F68" s="61"/>
      <c r="G68" s="75">
        <v>131.4</v>
      </c>
      <c r="H68" s="75">
        <f t="shared" si="6"/>
        <v>138.32</v>
      </c>
      <c r="I68" s="75">
        <f t="shared" si="6"/>
        <v>138.32</v>
      </c>
    </row>
    <row r="69" spans="1:9" ht="32.25" customHeight="1" x14ac:dyDescent="0.25">
      <c r="A69" s="51">
        <f t="shared" si="0"/>
        <v>62</v>
      </c>
      <c r="B69" s="52" t="s">
        <v>68</v>
      </c>
      <c r="C69" s="29" t="s">
        <v>226</v>
      </c>
      <c r="D69" s="61" t="s">
        <v>165</v>
      </c>
      <c r="E69" s="52" t="s">
        <v>227</v>
      </c>
      <c r="F69" s="61"/>
      <c r="G69" s="75">
        <v>131.4</v>
      </c>
      <c r="H69" s="75">
        <f t="shared" si="6"/>
        <v>138.32</v>
      </c>
      <c r="I69" s="72">
        <f t="shared" si="6"/>
        <v>138.32</v>
      </c>
    </row>
    <row r="70" spans="1:9" ht="18.75" customHeight="1" x14ac:dyDescent="0.25">
      <c r="A70" s="51">
        <f t="shared" si="0"/>
        <v>63</v>
      </c>
      <c r="B70" s="52" t="s">
        <v>68</v>
      </c>
      <c r="C70" s="29" t="s">
        <v>202</v>
      </c>
      <c r="D70" s="61" t="s">
        <v>165</v>
      </c>
      <c r="E70" s="52" t="s">
        <v>228</v>
      </c>
      <c r="F70" s="61" t="s">
        <v>203</v>
      </c>
      <c r="G70" s="55">
        <v>131.4</v>
      </c>
      <c r="H70" s="75">
        <f t="shared" si="6"/>
        <v>138.32</v>
      </c>
      <c r="I70" s="72">
        <f t="shared" si="6"/>
        <v>138.32</v>
      </c>
    </row>
    <row r="71" spans="1:9" ht="18.75" customHeight="1" x14ac:dyDescent="0.25">
      <c r="A71" s="51">
        <f t="shared" si="0"/>
        <v>64</v>
      </c>
      <c r="B71" s="52" t="s">
        <v>68</v>
      </c>
      <c r="C71" s="29" t="s">
        <v>204</v>
      </c>
      <c r="D71" s="61" t="s">
        <v>165</v>
      </c>
      <c r="E71" s="52" t="s">
        <v>228</v>
      </c>
      <c r="F71" s="61" t="s">
        <v>117</v>
      </c>
      <c r="G71" s="55">
        <v>131.4</v>
      </c>
      <c r="H71" s="75">
        <v>138.32</v>
      </c>
      <c r="I71" s="72">
        <v>138.32</v>
      </c>
    </row>
    <row r="72" spans="1:9" ht="18.75" customHeight="1" x14ac:dyDescent="0.25">
      <c r="A72" s="51">
        <f t="shared" si="0"/>
        <v>65</v>
      </c>
      <c r="B72" s="52" t="s">
        <v>68</v>
      </c>
      <c r="C72" s="78" t="s">
        <v>150</v>
      </c>
      <c r="D72" s="63" t="s">
        <v>166</v>
      </c>
      <c r="E72" s="52"/>
      <c r="F72" s="61"/>
      <c r="G72" s="73">
        <v>990.4</v>
      </c>
      <c r="H72" s="73">
        <v>856.3</v>
      </c>
      <c r="I72" s="89">
        <v>720.31</v>
      </c>
    </row>
    <row r="73" spans="1:9" ht="18.75" customHeight="1" x14ac:dyDescent="0.25">
      <c r="A73" s="51">
        <f t="shared" si="0"/>
        <v>66</v>
      </c>
      <c r="B73" s="52" t="s">
        <v>68</v>
      </c>
      <c r="C73" s="30" t="s">
        <v>229</v>
      </c>
      <c r="D73" s="52" t="s">
        <v>167</v>
      </c>
      <c r="E73" s="47"/>
      <c r="F73" s="47"/>
      <c r="G73" s="55">
        <v>990.4</v>
      </c>
      <c r="H73" s="75">
        <f>H74</f>
        <v>856.03</v>
      </c>
      <c r="I73" s="75">
        <f>I74</f>
        <v>720.31000000000006</v>
      </c>
    </row>
    <row r="74" spans="1:9" ht="18.75" customHeight="1" x14ac:dyDescent="0.25">
      <c r="A74" s="51">
        <f t="shared" si="0"/>
        <v>67</v>
      </c>
      <c r="B74" s="52" t="s">
        <v>68</v>
      </c>
      <c r="C74" s="30" t="s">
        <v>230</v>
      </c>
      <c r="D74" s="52" t="s">
        <v>167</v>
      </c>
      <c r="E74" s="52"/>
      <c r="F74" s="52"/>
      <c r="G74" s="55">
        <v>990.4</v>
      </c>
      <c r="H74" s="75">
        <f>H75</f>
        <v>856.03</v>
      </c>
      <c r="I74" s="75">
        <f>I75</f>
        <v>720.31000000000006</v>
      </c>
    </row>
    <row r="75" spans="1:9" ht="18.75" customHeight="1" x14ac:dyDescent="0.25">
      <c r="A75" s="51">
        <f t="shared" ref="A75:A118" si="7">A74+1</f>
        <v>68</v>
      </c>
      <c r="B75" s="52" t="s">
        <v>68</v>
      </c>
      <c r="C75" s="30" t="s">
        <v>232</v>
      </c>
      <c r="D75" s="52" t="s">
        <v>167</v>
      </c>
      <c r="E75" s="52" t="s">
        <v>233</v>
      </c>
      <c r="F75" s="52"/>
      <c r="G75" s="55">
        <f>G79+G76</f>
        <v>990.4</v>
      </c>
      <c r="H75" s="75">
        <f>H76+H79</f>
        <v>856.03</v>
      </c>
      <c r="I75" s="75">
        <f>I76+I79</f>
        <v>720.31000000000006</v>
      </c>
    </row>
    <row r="76" spans="1:9" ht="18.75" customHeight="1" x14ac:dyDescent="0.25">
      <c r="A76" s="51">
        <f t="shared" si="7"/>
        <v>69</v>
      </c>
      <c r="B76" s="52" t="s">
        <v>68</v>
      </c>
      <c r="C76" s="30" t="s">
        <v>234</v>
      </c>
      <c r="D76" s="52" t="s">
        <v>167</v>
      </c>
      <c r="E76" s="52" t="s">
        <v>235</v>
      </c>
      <c r="F76" s="52"/>
      <c r="G76" s="55">
        <f t="shared" ref="G76:I77" si="8">G77</f>
        <v>378.9</v>
      </c>
      <c r="H76" s="75">
        <f t="shared" si="8"/>
        <v>243.92</v>
      </c>
      <c r="I76" s="75">
        <f t="shared" si="8"/>
        <v>108.2</v>
      </c>
    </row>
    <row r="77" spans="1:9" ht="18.75" customHeight="1" x14ac:dyDescent="0.25">
      <c r="A77" s="51">
        <f t="shared" si="7"/>
        <v>70</v>
      </c>
      <c r="B77" s="52" t="s">
        <v>68</v>
      </c>
      <c r="C77" s="29" t="s">
        <v>202</v>
      </c>
      <c r="D77" s="52" t="s">
        <v>167</v>
      </c>
      <c r="E77" s="52" t="s">
        <v>235</v>
      </c>
      <c r="F77" s="52" t="s">
        <v>203</v>
      </c>
      <c r="G77" s="55">
        <f t="shared" si="8"/>
        <v>378.9</v>
      </c>
      <c r="H77" s="75">
        <f t="shared" si="8"/>
        <v>243.92</v>
      </c>
      <c r="I77" s="75">
        <f t="shared" si="8"/>
        <v>108.2</v>
      </c>
    </row>
    <row r="78" spans="1:9" ht="18.75" customHeight="1" x14ac:dyDescent="0.25">
      <c r="A78" s="51">
        <f t="shared" si="7"/>
        <v>71</v>
      </c>
      <c r="B78" s="52" t="s">
        <v>68</v>
      </c>
      <c r="C78" s="29" t="s">
        <v>204</v>
      </c>
      <c r="D78" s="52" t="s">
        <v>167</v>
      </c>
      <c r="E78" s="52" t="s">
        <v>235</v>
      </c>
      <c r="F78" s="52" t="s">
        <v>117</v>
      </c>
      <c r="G78" s="55">
        <v>378.9</v>
      </c>
      <c r="H78" s="75">
        <v>243.92</v>
      </c>
      <c r="I78" s="72">
        <v>108.2</v>
      </c>
    </row>
    <row r="79" spans="1:9" ht="18.75" customHeight="1" x14ac:dyDescent="0.25">
      <c r="A79" s="51">
        <f t="shared" si="7"/>
        <v>72</v>
      </c>
      <c r="B79" s="52" t="s">
        <v>68</v>
      </c>
      <c r="C79" s="30" t="s">
        <v>234</v>
      </c>
      <c r="D79" s="52" t="s">
        <v>167</v>
      </c>
      <c r="E79" s="77" t="s">
        <v>257</v>
      </c>
      <c r="F79" s="52"/>
      <c r="G79" s="55">
        <f>G80</f>
        <v>611.5</v>
      </c>
      <c r="H79" s="75">
        <f>H80</f>
        <v>612.11</v>
      </c>
      <c r="I79" s="75">
        <f>I80</f>
        <v>612.11</v>
      </c>
    </row>
    <row r="80" spans="1:9" ht="18.75" customHeight="1" x14ac:dyDescent="0.25">
      <c r="A80" s="51">
        <f t="shared" si="7"/>
        <v>73</v>
      </c>
      <c r="B80" s="52" t="s">
        <v>68</v>
      </c>
      <c r="C80" s="29" t="s">
        <v>202</v>
      </c>
      <c r="D80" s="52" t="s">
        <v>167</v>
      </c>
      <c r="E80" s="77" t="s">
        <v>257</v>
      </c>
      <c r="F80" s="52" t="s">
        <v>203</v>
      </c>
      <c r="G80" s="55">
        <f>G81</f>
        <v>611.5</v>
      </c>
      <c r="H80" s="75">
        <v>612.11</v>
      </c>
      <c r="I80" s="75">
        <v>612.11</v>
      </c>
    </row>
    <row r="81" spans="1:9" ht="20.25" customHeight="1" x14ac:dyDescent="0.25">
      <c r="A81" s="51">
        <f t="shared" si="7"/>
        <v>74</v>
      </c>
      <c r="B81" s="52" t="s">
        <v>68</v>
      </c>
      <c r="C81" s="29" t="s">
        <v>204</v>
      </c>
      <c r="D81" s="52" t="s">
        <v>167</v>
      </c>
      <c r="E81" s="79" t="s">
        <v>257</v>
      </c>
      <c r="F81" s="52" t="s">
        <v>117</v>
      </c>
      <c r="G81" s="55">
        <v>611.5</v>
      </c>
      <c r="H81" s="75">
        <v>612.11</v>
      </c>
      <c r="I81" s="72">
        <v>612.11</v>
      </c>
    </row>
    <row r="82" spans="1:9" ht="18.75" customHeight="1" x14ac:dyDescent="0.25">
      <c r="A82" s="51">
        <f t="shared" si="7"/>
        <v>75</v>
      </c>
      <c r="B82" s="52" t="s">
        <v>68</v>
      </c>
      <c r="C82" s="49" t="s">
        <v>236</v>
      </c>
      <c r="D82" s="63" t="s">
        <v>168</v>
      </c>
      <c r="E82" s="80" t="s">
        <v>258</v>
      </c>
      <c r="F82" s="63"/>
      <c r="G82" s="50">
        <v>1440.18</v>
      </c>
      <c r="H82" s="73">
        <f>H83+H87</f>
        <v>3379.59</v>
      </c>
      <c r="I82" s="73">
        <f>I83+I87</f>
        <v>3239.5499999999997</v>
      </c>
    </row>
    <row r="83" spans="1:9" ht="18.75" customHeight="1" x14ac:dyDescent="0.25">
      <c r="A83" s="51">
        <f t="shared" si="7"/>
        <v>76</v>
      </c>
      <c r="B83" s="52" t="s">
        <v>68</v>
      </c>
      <c r="C83" s="30" t="s">
        <v>259</v>
      </c>
      <c r="D83" s="61" t="s">
        <v>172</v>
      </c>
      <c r="E83" s="80"/>
      <c r="F83" s="61"/>
      <c r="G83" s="55">
        <v>45</v>
      </c>
      <c r="H83" s="75">
        <f>H84+H86</f>
        <v>135.61000000000001</v>
      </c>
      <c r="I83" s="75">
        <f>I84+I86</f>
        <v>135.62</v>
      </c>
    </row>
    <row r="84" spans="1:9" ht="18.75" customHeight="1" x14ac:dyDescent="0.25">
      <c r="A84" s="51">
        <f t="shared" si="7"/>
        <v>77</v>
      </c>
      <c r="B84" s="52" t="s">
        <v>68</v>
      </c>
      <c r="C84" s="29" t="s">
        <v>202</v>
      </c>
      <c r="D84" s="61" t="s">
        <v>172</v>
      </c>
      <c r="E84" s="80" t="s">
        <v>260</v>
      </c>
      <c r="F84" s="61" t="s">
        <v>203</v>
      </c>
      <c r="G84" s="55">
        <v>45</v>
      </c>
      <c r="H84" s="75">
        <f>H85</f>
        <v>75.61</v>
      </c>
      <c r="I84" s="75">
        <f>I85</f>
        <v>75.62</v>
      </c>
    </row>
    <row r="85" spans="1:9" ht="18.75" customHeight="1" x14ac:dyDescent="0.25">
      <c r="A85" s="51">
        <f t="shared" si="7"/>
        <v>78</v>
      </c>
      <c r="B85" s="52" t="s">
        <v>68</v>
      </c>
      <c r="C85" s="29" t="s">
        <v>204</v>
      </c>
      <c r="D85" s="61" t="s">
        <v>172</v>
      </c>
      <c r="E85" s="80" t="s">
        <v>260</v>
      </c>
      <c r="F85" s="61" t="s">
        <v>117</v>
      </c>
      <c r="G85" s="55">
        <v>45</v>
      </c>
      <c r="H85" s="75">
        <v>75.61</v>
      </c>
      <c r="I85" s="72">
        <v>75.62</v>
      </c>
    </row>
    <row r="86" spans="1:9" ht="18.75" customHeight="1" x14ac:dyDescent="0.25">
      <c r="A86" s="51">
        <f t="shared" si="7"/>
        <v>79</v>
      </c>
      <c r="B86" s="52" t="s">
        <v>68</v>
      </c>
      <c r="C86" s="30" t="s">
        <v>261</v>
      </c>
      <c r="D86" s="61" t="s">
        <v>172</v>
      </c>
      <c r="E86" s="80" t="s">
        <v>260</v>
      </c>
      <c r="F86" s="61" t="s">
        <v>252</v>
      </c>
      <c r="G86" s="55">
        <v>0</v>
      </c>
      <c r="H86" s="75">
        <v>60</v>
      </c>
      <c r="I86" s="72">
        <v>60</v>
      </c>
    </row>
    <row r="87" spans="1:9" ht="18.75" customHeight="1" x14ac:dyDescent="0.25">
      <c r="A87" s="51">
        <f t="shared" si="7"/>
        <v>80</v>
      </c>
      <c r="B87" s="47" t="s">
        <v>68</v>
      </c>
      <c r="C87" s="49" t="s">
        <v>154</v>
      </c>
      <c r="D87" s="63" t="s">
        <v>169</v>
      </c>
      <c r="E87" s="83"/>
      <c r="F87" s="63"/>
      <c r="G87" s="50">
        <v>1395.18</v>
      </c>
      <c r="H87" s="73">
        <f>H88</f>
        <v>3243.98</v>
      </c>
      <c r="I87" s="73">
        <f>I88</f>
        <v>3103.93</v>
      </c>
    </row>
    <row r="88" spans="1:9" ht="18.75" customHeight="1" x14ac:dyDescent="0.25">
      <c r="A88" s="51">
        <f t="shared" si="7"/>
        <v>81</v>
      </c>
      <c r="B88" s="52" t="s">
        <v>68</v>
      </c>
      <c r="C88" s="30" t="s">
        <v>230</v>
      </c>
      <c r="D88" s="61" t="s">
        <v>169</v>
      </c>
      <c r="E88" s="52" t="s">
        <v>231</v>
      </c>
      <c r="F88" s="61"/>
      <c r="G88" s="55">
        <v>1395.18</v>
      </c>
      <c r="H88" s="75">
        <f>H89</f>
        <v>3243.98</v>
      </c>
      <c r="I88" s="75">
        <f>I89</f>
        <v>3103.93</v>
      </c>
    </row>
    <row r="89" spans="1:9" ht="18.75" customHeight="1" x14ac:dyDescent="0.25">
      <c r="A89" s="51">
        <f t="shared" si="7"/>
        <v>82</v>
      </c>
      <c r="B89" s="52" t="s">
        <v>68</v>
      </c>
      <c r="C89" s="30" t="s">
        <v>232</v>
      </c>
      <c r="D89" s="61" t="s">
        <v>169</v>
      </c>
      <c r="E89" s="52" t="s">
        <v>233</v>
      </c>
      <c r="F89" s="61"/>
      <c r="G89" s="55">
        <v>1395.18</v>
      </c>
      <c r="H89" s="75">
        <f>H90+H93+H99+H102</f>
        <v>3243.98</v>
      </c>
      <c r="I89" s="75">
        <f>I90+I93+I99+I102</f>
        <v>3103.93</v>
      </c>
    </row>
    <row r="90" spans="1:9" ht="18.75" customHeight="1" x14ac:dyDescent="0.25">
      <c r="A90" s="51">
        <f t="shared" si="7"/>
        <v>83</v>
      </c>
      <c r="B90" s="52" t="s">
        <v>68</v>
      </c>
      <c r="C90" s="30" t="s">
        <v>237</v>
      </c>
      <c r="D90" s="61" t="s">
        <v>169</v>
      </c>
      <c r="E90" s="52" t="s">
        <v>238</v>
      </c>
      <c r="F90" s="61"/>
      <c r="G90" s="55">
        <f t="shared" ref="G90:I91" si="9">G91</f>
        <v>500</v>
      </c>
      <c r="H90" s="75">
        <f t="shared" si="9"/>
        <v>388.97</v>
      </c>
      <c r="I90" s="75">
        <f t="shared" si="9"/>
        <v>269.18</v>
      </c>
    </row>
    <row r="91" spans="1:9" ht="18.75" customHeight="1" x14ac:dyDescent="0.25">
      <c r="A91" s="51">
        <f t="shared" si="7"/>
        <v>84</v>
      </c>
      <c r="B91" s="52" t="s">
        <v>68</v>
      </c>
      <c r="C91" s="29" t="s">
        <v>202</v>
      </c>
      <c r="D91" s="61" t="s">
        <v>169</v>
      </c>
      <c r="E91" s="52" t="s">
        <v>238</v>
      </c>
      <c r="F91" s="61" t="s">
        <v>203</v>
      </c>
      <c r="G91" s="55">
        <f t="shared" si="9"/>
        <v>500</v>
      </c>
      <c r="H91" s="75">
        <f t="shared" si="9"/>
        <v>388.97</v>
      </c>
      <c r="I91" s="72">
        <f t="shared" si="9"/>
        <v>269.18</v>
      </c>
    </row>
    <row r="92" spans="1:9" ht="18.75" customHeight="1" x14ac:dyDescent="0.25">
      <c r="A92" s="51">
        <f t="shared" si="7"/>
        <v>85</v>
      </c>
      <c r="B92" s="52" t="s">
        <v>68</v>
      </c>
      <c r="C92" s="29" t="s">
        <v>204</v>
      </c>
      <c r="D92" s="61" t="s">
        <v>169</v>
      </c>
      <c r="E92" s="52" t="s">
        <v>238</v>
      </c>
      <c r="F92" s="61" t="s">
        <v>117</v>
      </c>
      <c r="G92" s="55">
        <v>500</v>
      </c>
      <c r="H92" s="75">
        <v>388.97</v>
      </c>
      <c r="I92" s="72">
        <v>269.18</v>
      </c>
    </row>
    <row r="93" spans="1:9" ht="18.75" customHeight="1" x14ac:dyDescent="0.25">
      <c r="A93" s="51">
        <f t="shared" si="7"/>
        <v>86</v>
      </c>
      <c r="B93" s="52" t="s">
        <v>68</v>
      </c>
      <c r="C93" s="30" t="s">
        <v>239</v>
      </c>
      <c r="D93" s="61" t="s">
        <v>169</v>
      </c>
      <c r="E93" s="52" t="s">
        <v>240</v>
      </c>
      <c r="F93" s="61"/>
      <c r="G93" s="55">
        <f>G94+G97</f>
        <v>706.5</v>
      </c>
      <c r="H93" s="75">
        <f>H94+H96</f>
        <v>682.61</v>
      </c>
      <c r="I93" s="75">
        <f>I94+I96</f>
        <v>662.35</v>
      </c>
    </row>
    <row r="94" spans="1:9" ht="18.75" customHeight="1" x14ac:dyDescent="0.25">
      <c r="A94" s="51">
        <f t="shared" si="7"/>
        <v>87</v>
      </c>
      <c r="B94" s="52" t="s">
        <v>68</v>
      </c>
      <c r="C94" s="29" t="s">
        <v>202</v>
      </c>
      <c r="D94" s="61" t="s">
        <v>169</v>
      </c>
      <c r="E94" s="52" t="s">
        <v>240</v>
      </c>
      <c r="F94" s="61" t="s">
        <v>203</v>
      </c>
      <c r="G94" s="55">
        <v>100</v>
      </c>
      <c r="H94" s="75">
        <f>H95</f>
        <v>208.38</v>
      </c>
      <c r="I94" s="72">
        <f>I95</f>
        <v>188.12</v>
      </c>
    </row>
    <row r="95" spans="1:9" ht="18.75" customHeight="1" x14ac:dyDescent="0.25">
      <c r="A95" s="51">
        <f t="shared" si="7"/>
        <v>88</v>
      </c>
      <c r="B95" s="52" t="s">
        <v>68</v>
      </c>
      <c r="C95" s="29" t="s">
        <v>204</v>
      </c>
      <c r="D95" s="61" t="s">
        <v>169</v>
      </c>
      <c r="E95" s="52" t="s">
        <v>240</v>
      </c>
      <c r="F95" s="61" t="s">
        <v>117</v>
      </c>
      <c r="G95" s="55">
        <v>100</v>
      </c>
      <c r="H95" s="75">
        <v>208.38</v>
      </c>
      <c r="I95" s="72">
        <v>188.12</v>
      </c>
    </row>
    <row r="96" spans="1:9" ht="18.75" customHeight="1" x14ac:dyDescent="0.25">
      <c r="A96" s="51">
        <f t="shared" si="7"/>
        <v>89</v>
      </c>
      <c r="B96" s="52" t="s">
        <v>68</v>
      </c>
      <c r="C96" s="29" t="s">
        <v>239</v>
      </c>
      <c r="D96" s="61" t="s">
        <v>169</v>
      </c>
      <c r="E96" s="52" t="s">
        <v>240</v>
      </c>
      <c r="F96" s="61"/>
      <c r="G96" s="55">
        <f t="shared" ref="G96:I97" si="10">G97</f>
        <v>606.5</v>
      </c>
      <c r="H96" s="75">
        <f t="shared" si="10"/>
        <v>474.23</v>
      </c>
      <c r="I96" s="72">
        <f t="shared" si="10"/>
        <v>474.23</v>
      </c>
    </row>
    <row r="97" spans="1:9" ht="18.75" customHeight="1" x14ac:dyDescent="0.25">
      <c r="A97" s="51">
        <f t="shared" si="7"/>
        <v>90</v>
      </c>
      <c r="B97" s="52" t="s">
        <v>68</v>
      </c>
      <c r="C97" s="30" t="s">
        <v>174</v>
      </c>
      <c r="D97" s="61" t="s">
        <v>169</v>
      </c>
      <c r="E97" s="52" t="s">
        <v>240</v>
      </c>
      <c r="F97" s="61" t="s">
        <v>54</v>
      </c>
      <c r="G97" s="55">
        <f t="shared" si="10"/>
        <v>606.5</v>
      </c>
      <c r="H97" s="75">
        <f t="shared" si="10"/>
        <v>474.23</v>
      </c>
      <c r="I97" s="72">
        <f t="shared" si="10"/>
        <v>474.23</v>
      </c>
    </row>
    <row r="98" spans="1:9" ht="18.75" customHeight="1" x14ac:dyDescent="0.25">
      <c r="A98" s="51">
        <f t="shared" si="7"/>
        <v>91</v>
      </c>
      <c r="B98" s="52" t="s">
        <v>68</v>
      </c>
      <c r="C98" s="30" t="s">
        <v>198</v>
      </c>
      <c r="D98" s="61" t="s">
        <v>169</v>
      </c>
      <c r="E98" s="52" t="s">
        <v>240</v>
      </c>
      <c r="F98" s="61" t="s">
        <v>46</v>
      </c>
      <c r="G98" s="55">
        <v>606.5</v>
      </c>
      <c r="H98" s="75">
        <v>474.23</v>
      </c>
      <c r="I98" s="72">
        <v>474.23</v>
      </c>
    </row>
    <row r="99" spans="1:9" ht="18.75" customHeight="1" x14ac:dyDescent="0.25">
      <c r="A99" s="51">
        <f t="shared" si="7"/>
        <v>92</v>
      </c>
      <c r="B99" s="52" t="s">
        <v>68</v>
      </c>
      <c r="C99" s="30" t="s">
        <v>239</v>
      </c>
      <c r="D99" s="61" t="s">
        <v>169</v>
      </c>
      <c r="E99" s="52" t="s">
        <v>274</v>
      </c>
      <c r="F99" s="61"/>
      <c r="G99" s="55">
        <v>97.1</v>
      </c>
      <c r="H99" s="75">
        <f>H100</f>
        <v>1764.71</v>
      </c>
      <c r="I99" s="75">
        <f>I100</f>
        <v>1764.71</v>
      </c>
    </row>
    <row r="100" spans="1:9" ht="18.75" customHeight="1" x14ac:dyDescent="0.25">
      <c r="A100" s="51">
        <f t="shared" si="7"/>
        <v>93</v>
      </c>
      <c r="B100" s="52" t="s">
        <v>68</v>
      </c>
      <c r="C100" s="29" t="s">
        <v>202</v>
      </c>
      <c r="D100" s="61" t="s">
        <v>169</v>
      </c>
      <c r="E100" s="52" t="s">
        <v>274</v>
      </c>
      <c r="F100" s="61" t="s">
        <v>203</v>
      </c>
      <c r="G100" s="55">
        <v>97.1</v>
      </c>
      <c r="H100" s="75">
        <f>H101</f>
        <v>1764.71</v>
      </c>
      <c r="I100" s="72">
        <f>I101</f>
        <v>1764.71</v>
      </c>
    </row>
    <row r="101" spans="1:9" ht="18.75" customHeight="1" x14ac:dyDescent="0.25">
      <c r="A101" s="51">
        <f t="shared" si="7"/>
        <v>94</v>
      </c>
      <c r="B101" s="52" t="s">
        <v>68</v>
      </c>
      <c r="C101" s="29" t="s">
        <v>204</v>
      </c>
      <c r="D101" s="61" t="s">
        <v>169</v>
      </c>
      <c r="E101" s="52" t="s">
        <v>274</v>
      </c>
      <c r="F101" s="61" t="s">
        <v>117</v>
      </c>
      <c r="G101" s="55">
        <v>97.1</v>
      </c>
      <c r="H101" s="75">
        <v>1764.71</v>
      </c>
      <c r="I101" s="72">
        <v>1764.71</v>
      </c>
    </row>
    <row r="102" spans="1:9" ht="18.75" customHeight="1" x14ac:dyDescent="0.25">
      <c r="A102" s="51">
        <f t="shared" si="7"/>
        <v>95</v>
      </c>
      <c r="B102" s="52" t="s">
        <v>68</v>
      </c>
      <c r="C102" s="30" t="s">
        <v>239</v>
      </c>
      <c r="D102" s="61" t="s">
        <v>169</v>
      </c>
      <c r="E102" s="52" t="s">
        <v>275</v>
      </c>
      <c r="F102" s="61"/>
      <c r="G102" s="55">
        <v>24.5</v>
      </c>
      <c r="H102" s="75">
        <f>H103</f>
        <v>407.69</v>
      </c>
      <c r="I102" s="75">
        <f>I103</f>
        <v>407.69</v>
      </c>
    </row>
    <row r="103" spans="1:9" ht="18.75" customHeight="1" x14ac:dyDescent="0.25">
      <c r="A103" s="51">
        <f t="shared" si="7"/>
        <v>96</v>
      </c>
      <c r="B103" s="52" t="s">
        <v>68</v>
      </c>
      <c r="C103" s="29" t="s">
        <v>202</v>
      </c>
      <c r="D103" s="61" t="s">
        <v>169</v>
      </c>
      <c r="E103" s="52" t="s">
        <v>275</v>
      </c>
      <c r="F103" s="61" t="s">
        <v>203</v>
      </c>
      <c r="G103" s="55">
        <v>24.5</v>
      </c>
      <c r="H103" s="75">
        <f>H104</f>
        <v>407.69</v>
      </c>
      <c r="I103" s="72">
        <f>I104</f>
        <v>407.69</v>
      </c>
    </row>
    <row r="104" spans="1:9" ht="18.75" customHeight="1" x14ac:dyDescent="0.25">
      <c r="A104" s="51">
        <f t="shared" si="7"/>
        <v>97</v>
      </c>
      <c r="B104" s="52" t="s">
        <v>68</v>
      </c>
      <c r="C104" s="29" t="s">
        <v>204</v>
      </c>
      <c r="D104" s="61" t="s">
        <v>169</v>
      </c>
      <c r="E104" s="52" t="s">
        <v>275</v>
      </c>
      <c r="F104" s="61" t="s">
        <v>117</v>
      </c>
      <c r="G104" s="55">
        <v>24.5</v>
      </c>
      <c r="H104" s="75">
        <v>407.69</v>
      </c>
      <c r="I104" s="72">
        <v>407.69</v>
      </c>
    </row>
    <row r="105" spans="1:9" ht="18.75" customHeight="1" x14ac:dyDescent="0.25">
      <c r="A105" s="51">
        <f t="shared" si="7"/>
        <v>98</v>
      </c>
      <c r="B105" s="52" t="s">
        <v>68</v>
      </c>
      <c r="C105" s="67" t="s">
        <v>241</v>
      </c>
      <c r="D105" s="57" t="s">
        <v>170</v>
      </c>
      <c r="E105" s="47"/>
      <c r="F105" s="63"/>
      <c r="G105" s="73">
        <f t="shared" ref="G105:I106" si="11">G106</f>
        <v>3155.84</v>
      </c>
      <c r="H105" s="73">
        <f t="shared" si="11"/>
        <v>3266.87</v>
      </c>
      <c r="I105" s="73">
        <f t="shared" si="11"/>
        <v>3102.4399999999996</v>
      </c>
    </row>
    <row r="106" spans="1:9" ht="18.75" customHeight="1" x14ac:dyDescent="0.25">
      <c r="A106" s="51">
        <f t="shared" si="7"/>
        <v>99</v>
      </c>
      <c r="B106" s="52" t="s">
        <v>68</v>
      </c>
      <c r="C106" s="68" t="s">
        <v>242</v>
      </c>
      <c r="D106" s="63" t="s">
        <v>171</v>
      </c>
      <c r="E106" s="47"/>
      <c r="F106" s="63"/>
      <c r="G106" s="73">
        <f t="shared" si="11"/>
        <v>3155.84</v>
      </c>
      <c r="H106" s="73">
        <f t="shared" si="11"/>
        <v>3266.87</v>
      </c>
      <c r="I106" s="73">
        <f t="shared" si="11"/>
        <v>3102.4399999999996</v>
      </c>
    </row>
    <row r="107" spans="1:9" ht="18.75" customHeight="1" x14ac:dyDescent="0.25">
      <c r="A107" s="51">
        <f t="shared" si="7"/>
        <v>100</v>
      </c>
      <c r="B107" s="52" t="s">
        <v>68</v>
      </c>
      <c r="C107" s="30" t="s">
        <v>243</v>
      </c>
      <c r="D107" s="61" t="s">
        <v>171</v>
      </c>
      <c r="E107" s="52"/>
      <c r="F107" s="61"/>
      <c r="G107" s="75">
        <f>G108+G110</f>
        <v>3155.84</v>
      </c>
      <c r="H107" s="75">
        <f>H108+H110</f>
        <v>3266.87</v>
      </c>
      <c r="I107" s="75">
        <f>I108+I110</f>
        <v>3102.4399999999996</v>
      </c>
    </row>
    <row r="108" spans="1:9" ht="18.75" customHeight="1" x14ac:dyDescent="0.25">
      <c r="A108" s="51">
        <f t="shared" si="7"/>
        <v>101</v>
      </c>
      <c r="B108" s="52" t="s">
        <v>68</v>
      </c>
      <c r="C108" s="29" t="s">
        <v>202</v>
      </c>
      <c r="D108" s="61" t="s">
        <v>171</v>
      </c>
      <c r="E108" s="77" t="s">
        <v>262</v>
      </c>
      <c r="F108" s="61" t="s">
        <v>203</v>
      </c>
      <c r="G108" s="55">
        <v>1156</v>
      </c>
      <c r="H108" s="75">
        <f>H109</f>
        <v>1267.03</v>
      </c>
      <c r="I108" s="75">
        <f>I109</f>
        <v>1102.5999999999999</v>
      </c>
    </row>
    <row r="109" spans="1:9" ht="18.75" customHeight="1" x14ac:dyDescent="0.25">
      <c r="A109" s="51">
        <f t="shared" si="7"/>
        <v>102</v>
      </c>
      <c r="B109" s="52" t="s">
        <v>68</v>
      </c>
      <c r="C109" s="29" t="s">
        <v>204</v>
      </c>
      <c r="D109" s="61" t="s">
        <v>171</v>
      </c>
      <c r="E109" s="77" t="s">
        <v>262</v>
      </c>
      <c r="F109" s="61" t="s">
        <v>117</v>
      </c>
      <c r="G109" s="55">
        <v>1156</v>
      </c>
      <c r="H109" s="75">
        <v>1267.03</v>
      </c>
      <c r="I109" s="72">
        <v>1102.5999999999999</v>
      </c>
    </row>
    <row r="110" spans="1:9" ht="18.75" customHeight="1" x14ac:dyDescent="0.25">
      <c r="A110" s="51">
        <f t="shared" si="7"/>
        <v>103</v>
      </c>
      <c r="B110" s="52" t="s">
        <v>68</v>
      </c>
      <c r="C110" s="66" t="s">
        <v>244</v>
      </c>
      <c r="D110" s="61" t="s">
        <v>171</v>
      </c>
      <c r="E110" s="77" t="s">
        <v>262</v>
      </c>
      <c r="F110" s="61" t="s">
        <v>245</v>
      </c>
      <c r="G110" s="55">
        <f>G111</f>
        <v>1999.84</v>
      </c>
      <c r="H110" s="75">
        <f>H111</f>
        <v>1999.84</v>
      </c>
      <c r="I110" s="75">
        <f>I111</f>
        <v>1999.84</v>
      </c>
    </row>
    <row r="111" spans="1:9" ht="31.5" customHeight="1" x14ac:dyDescent="0.25">
      <c r="A111" s="51">
        <f t="shared" si="7"/>
        <v>104</v>
      </c>
      <c r="B111" s="52" t="s">
        <v>68</v>
      </c>
      <c r="C111" s="69" t="s">
        <v>246</v>
      </c>
      <c r="D111" s="61" t="s">
        <v>171</v>
      </c>
      <c r="E111" s="77" t="s">
        <v>262</v>
      </c>
      <c r="F111" s="61" t="s">
        <v>247</v>
      </c>
      <c r="G111" s="75">
        <v>1999.84</v>
      </c>
      <c r="H111" s="75">
        <v>1999.84</v>
      </c>
      <c r="I111" s="72">
        <v>1999.84</v>
      </c>
    </row>
    <row r="112" spans="1:9" ht="18.75" customHeight="1" x14ac:dyDescent="0.25">
      <c r="A112" s="51">
        <f t="shared" si="7"/>
        <v>105</v>
      </c>
      <c r="B112" s="47" t="s">
        <v>68</v>
      </c>
      <c r="C112" s="78" t="s">
        <v>263</v>
      </c>
      <c r="D112" s="63" t="s">
        <v>175</v>
      </c>
      <c r="E112" s="47" t="s">
        <v>248</v>
      </c>
      <c r="F112" s="63"/>
      <c r="G112" s="50">
        <v>308.2</v>
      </c>
      <c r="H112" s="73">
        <f>H113+H115</f>
        <v>243.08</v>
      </c>
      <c r="I112" s="73">
        <f>I113+I115</f>
        <v>220.06</v>
      </c>
    </row>
    <row r="113" spans="1:9" ht="18.75" customHeight="1" x14ac:dyDescent="0.25">
      <c r="A113" s="51">
        <f t="shared" si="7"/>
        <v>106</v>
      </c>
      <c r="B113" s="52" t="s">
        <v>68</v>
      </c>
      <c r="C113" s="30" t="s">
        <v>174</v>
      </c>
      <c r="D113" s="61" t="s">
        <v>176</v>
      </c>
      <c r="E113" s="52" t="s">
        <v>249</v>
      </c>
      <c r="F113" s="61" t="s">
        <v>54</v>
      </c>
      <c r="G113" s="55">
        <v>308.2</v>
      </c>
      <c r="H113" s="75">
        <f>H114</f>
        <v>173.08</v>
      </c>
      <c r="I113" s="75">
        <f>I114</f>
        <v>173.08</v>
      </c>
    </row>
    <row r="114" spans="1:9" ht="18.75" customHeight="1" x14ac:dyDescent="0.25">
      <c r="A114" s="51">
        <f t="shared" si="7"/>
        <v>107</v>
      </c>
      <c r="B114" s="52" t="s">
        <v>68</v>
      </c>
      <c r="C114" s="30" t="s">
        <v>198</v>
      </c>
      <c r="D114" s="61" t="s">
        <v>176</v>
      </c>
      <c r="E114" s="52" t="s">
        <v>249</v>
      </c>
      <c r="F114" s="61" t="s">
        <v>46</v>
      </c>
      <c r="G114" s="55">
        <v>308.2</v>
      </c>
      <c r="H114" s="75">
        <v>173.08</v>
      </c>
      <c r="I114" s="72">
        <v>173.08</v>
      </c>
    </row>
    <row r="115" spans="1:9" ht="18.75" customHeight="1" x14ac:dyDescent="0.25">
      <c r="A115" s="51">
        <f t="shared" si="7"/>
        <v>108</v>
      </c>
      <c r="B115" s="52" t="s">
        <v>68</v>
      </c>
      <c r="C115" s="29" t="s">
        <v>202</v>
      </c>
      <c r="D115" s="61" t="s">
        <v>176</v>
      </c>
      <c r="E115" s="52" t="s">
        <v>249</v>
      </c>
      <c r="F115" s="61"/>
      <c r="G115" s="55"/>
      <c r="H115" s="75">
        <f t="shared" ref="H115:I116" si="12">H116</f>
        <v>70</v>
      </c>
      <c r="I115" s="75">
        <f t="shared" si="12"/>
        <v>46.98</v>
      </c>
    </row>
    <row r="116" spans="1:9" ht="18.75" customHeight="1" x14ac:dyDescent="0.25">
      <c r="A116" s="51">
        <f t="shared" si="7"/>
        <v>109</v>
      </c>
      <c r="B116" s="52" t="s">
        <v>68</v>
      </c>
      <c r="C116" s="29" t="s">
        <v>202</v>
      </c>
      <c r="D116" s="61" t="s">
        <v>176</v>
      </c>
      <c r="E116" s="52" t="s">
        <v>249</v>
      </c>
      <c r="F116" s="61" t="s">
        <v>203</v>
      </c>
      <c r="G116" s="55"/>
      <c r="H116" s="75">
        <f t="shared" si="12"/>
        <v>70</v>
      </c>
      <c r="I116" s="72">
        <f t="shared" si="12"/>
        <v>46.98</v>
      </c>
    </row>
    <row r="117" spans="1:9" ht="18.75" customHeight="1" x14ac:dyDescent="0.25">
      <c r="A117" s="51">
        <f t="shared" si="7"/>
        <v>110</v>
      </c>
      <c r="B117" s="52" t="s">
        <v>68</v>
      </c>
      <c r="C117" s="29" t="s">
        <v>204</v>
      </c>
      <c r="D117" s="61" t="s">
        <v>176</v>
      </c>
      <c r="E117" s="52" t="s">
        <v>249</v>
      </c>
      <c r="F117" s="61" t="s">
        <v>117</v>
      </c>
      <c r="G117" s="55"/>
      <c r="H117" s="75">
        <v>70</v>
      </c>
      <c r="I117" s="72">
        <v>46.98</v>
      </c>
    </row>
    <row r="118" spans="1:9" ht="18.75" customHeight="1" x14ac:dyDescent="0.25">
      <c r="A118" s="51">
        <f t="shared" si="7"/>
        <v>111</v>
      </c>
      <c r="B118" s="52" t="s">
        <v>68</v>
      </c>
      <c r="C118" s="30" t="s">
        <v>250</v>
      </c>
      <c r="D118" s="52"/>
      <c r="E118" s="52"/>
      <c r="F118" s="52"/>
      <c r="G118" s="55"/>
      <c r="H118" s="75"/>
      <c r="I118" s="72"/>
    </row>
    <row r="119" spans="1:9" x14ac:dyDescent="0.25">
      <c r="A119" s="51"/>
      <c r="B119" s="70"/>
      <c r="C119" s="49" t="s">
        <v>251</v>
      </c>
      <c r="D119" s="70"/>
      <c r="E119" s="70"/>
      <c r="F119" s="70"/>
      <c r="G119" s="76">
        <v>10737.8</v>
      </c>
      <c r="H119" s="76">
        <f>H9+H58+H67+H73+H82+H105+H112</f>
        <v>17634.460000000003</v>
      </c>
      <c r="I119" s="76">
        <f>I9+I58+I67+I73+I82+I105+I112</f>
        <v>16377.259999999997</v>
      </c>
    </row>
    <row r="122" spans="1:9" x14ac:dyDescent="0.25">
      <c r="A122" s="1" t="s">
        <v>288</v>
      </c>
      <c r="E122" s="86" t="s">
        <v>289</v>
      </c>
    </row>
    <row r="124" spans="1:9" x14ac:dyDescent="0.25">
      <c r="A124" s="1" t="s">
        <v>290</v>
      </c>
      <c r="E124" s="86" t="s">
        <v>291</v>
      </c>
    </row>
  </sheetData>
  <mergeCells count="3">
    <mergeCell ref="A3:I3"/>
    <mergeCell ref="A4:I4"/>
    <mergeCell ref="C2:I2"/>
  </mergeCells>
  <phoneticPr fontId="9" type="noConversion"/>
  <pageMargins left="0" right="0" top="0" bottom="0" header="0" footer="0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workbookViewId="0">
      <selection activeCell="I5" sqref="I5"/>
    </sheetView>
  </sheetViews>
  <sheetFormatPr defaultRowHeight="15.75" x14ac:dyDescent="0.25"/>
  <cols>
    <col min="1" max="1" width="8.85546875" style="1" customWidth="1"/>
    <col min="2" max="2" width="54.5703125" style="1" customWidth="1"/>
    <col min="3" max="3" width="11" style="1" customWidth="1"/>
    <col min="4" max="4" width="20" style="1" customWidth="1"/>
    <col min="5" max="5" width="15" style="1" customWidth="1"/>
    <col min="6" max="6" width="12" style="1" customWidth="1"/>
    <col min="7" max="16384" width="9.140625" style="1"/>
  </cols>
  <sheetData>
    <row r="1" spans="1:7" ht="29.25" customHeight="1" x14ac:dyDescent="0.25">
      <c r="C1" s="107" t="s">
        <v>298</v>
      </c>
      <c r="D1" s="107"/>
      <c r="E1" s="107"/>
      <c r="F1" s="107"/>
    </row>
    <row r="2" spans="1:7" ht="46.5" customHeight="1" x14ac:dyDescent="0.3">
      <c r="A2" s="105" t="s">
        <v>271</v>
      </c>
      <c r="B2" s="105"/>
      <c r="C2" s="105"/>
      <c r="D2" s="105"/>
      <c r="E2" s="105"/>
      <c r="F2" s="105"/>
    </row>
    <row r="4" spans="1:7" ht="47.25" x14ac:dyDescent="0.25">
      <c r="A4" s="3"/>
      <c r="B4" s="5" t="s">
        <v>272</v>
      </c>
      <c r="C4" s="5" t="s">
        <v>140</v>
      </c>
      <c r="D4" s="5" t="s">
        <v>141</v>
      </c>
      <c r="E4" s="5" t="s">
        <v>3</v>
      </c>
      <c r="F4" s="5" t="s">
        <v>4</v>
      </c>
    </row>
    <row r="5" spans="1:7" x14ac:dyDescent="0.25">
      <c r="A5" s="3"/>
      <c r="B5" s="4"/>
      <c r="C5" s="32" t="s">
        <v>157</v>
      </c>
      <c r="D5" s="31">
        <f>D6+D7+D8+D9</f>
        <v>4627.0999999999995</v>
      </c>
      <c r="E5" s="31">
        <f>E6+E7+E8+E9</f>
        <v>9587.27</v>
      </c>
      <c r="F5" s="31">
        <f>F6+F7+F8+F9</f>
        <v>8793.2799999999988</v>
      </c>
    </row>
    <row r="6" spans="1:7" x14ac:dyDescent="0.25">
      <c r="A6" s="3"/>
      <c r="B6" s="3" t="s">
        <v>142</v>
      </c>
      <c r="C6" s="33" t="s">
        <v>158</v>
      </c>
      <c r="D6" s="6">
        <v>940</v>
      </c>
      <c r="E6" s="6">
        <v>948.71</v>
      </c>
      <c r="F6" s="3">
        <v>948.71</v>
      </c>
      <c r="G6" s="88"/>
    </row>
    <row r="7" spans="1:7" ht="47.25" x14ac:dyDescent="0.25">
      <c r="A7" s="3"/>
      <c r="B7" s="4" t="s">
        <v>143</v>
      </c>
      <c r="C7" s="33" t="s">
        <v>159</v>
      </c>
      <c r="D7" s="6">
        <v>3678.4</v>
      </c>
      <c r="E7" s="6">
        <v>4965.0600000000004</v>
      </c>
      <c r="F7" s="6">
        <v>4171.07</v>
      </c>
    </row>
    <row r="8" spans="1:7" x14ac:dyDescent="0.25">
      <c r="A8" s="3"/>
      <c r="B8" s="3" t="s">
        <v>144</v>
      </c>
      <c r="C8" s="33" t="s">
        <v>160</v>
      </c>
      <c r="D8" s="6">
        <v>1</v>
      </c>
      <c r="E8" s="6">
        <v>0</v>
      </c>
      <c r="F8" s="6">
        <v>0</v>
      </c>
    </row>
    <row r="9" spans="1:7" x14ac:dyDescent="0.25">
      <c r="A9" s="3"/>
      <c r="B9" s="3" t="s">
        <v>145</v>
      </c>
      <c r="C9" s="33" t="s">
        <v>161</v>
      </c>
      <c r="D9" s="6">
        <v>7.7</v>
      </c>
      <c r="E9" s="6">
        <v>3673.5</v>
      </c>
      <c r="F9" s="6">
        <v>3673.5</v>
      </c>
    </row>
    <row r="10" spans="1:7" x14ac:dyDescent="0.25">
      <c r="A10" s="3"/>
      <c r="B10" s="3" t="s">
        <v>146</v>
      </c>
      <c r="C10" s="33" t="s">
        <v>162</v>
      </c>
      <c r="D10" s="6">
        <v>150.80000000000001</v>
      </c>
      <c r="E10" s="28">
        <f>E11</f>
        <v>163.30000000000001</v>
      </c>
      <c r="F10" s="28">
        <f>F11</f>
        <v>163.30000000000001</v>
      </c>
    </row>
    <row r="11" spans="1:7" x14ac:dyDescent="0.25">
      <c r="A11" s="3"/>
      <c r="B11" s="3" t="s">
        <v>147</v>
      </c>
      <c r="C11" s="33" t="s">
        <v>163</v>
      </c>
      <c r="D11" s="6">
        <v>150.80000000000001</v>
      </c>
      <c r="E11" s="6">
        <v>163.30000000000001</v>
      </c>
      <c r="F11" s="6">
        <v>163.30000000000001</v>
      </c>
    </row>
    <row r="12" spans="1:7" x14ac:dyDescent="0.25">
      <c r="A12" s="3"/>
      <c r="B12" s="3" t="s">
        <v>148</v>
      </c>
      <c r="C12" s="33" t="s">
        <v>164</v>
      </c>
      <c r="D12" s="28">
        <f>D13</f>
        <v>131.4</v>
      </c>
      <c r="E12" s="28">
        <f>E13</f>
        <v>138.32</v>
      </c>
      <c r="F12" s="28">
        <f>F13</f>
        <v>138.32</v>
      </c>
    </row>
    <row r="13" spans="1:7" x14ac:dyDescent="0.25">
      <c r="A13" s="3"/>
      <c r="B13" s="3" t="s">
        <v>149</v>
      </c>
      <c r="C13" s="33" t="s">
        <v>165</v>
      </c>
      <c r="D13" s="6">
        <v>131.4</v>
      </c>
      <c r="E13" s="6">
        <v>138.32</v>
      </c>
      <c r="F13" s="6">
        <v>138.32</v>
      </c>
    </row>
    <row r="14" spans="1:7" x14ac:dyDescent="0.25">
      <c r="A14" s="3"/>
      <c r="B14" s="3" t="s">
        <v>150</v>
      </c>
      <c r="C14" s="33" t="s">
        <v>166</v>
      </c>
      <c r="D14" s="6">
        <v>990.4</v>
      </c>
      <c r="E14" s="28">
        <f>E15</f>
        <v>856.03</v>
      </c>
      <c r="F14" s="28">
        <f>F15</f>
        <v>720.31</v>
      </c>
    </row>
    <row r="15" spans="1:7" x14ac:dyDescent="0.25">
      <c r="A15" s="3"/>
      <c r="B15" s="3" t="s">
        <v>151</v>
      </c>
      <c r="C15" s="33" t="s">
        <v>167</v>
      </c>
      <c r="D15" s="6">
        <v>990.4</v>
      </c>
      <c r="E15" s="6">
        <v>856.03</v>
      </c>
      <c r="F15" s="6">
        <v>720.31</v>
      </c>
    </row>
    <row r="16" spans="1:7" x14ac:dyDescent="0.25">
      <c r="A16" s="3"/>
      <c r="B16" s="3" t="s">
        <v>152</v>
      </c>
      <c r="C16" s="33" t="s">
        <v>168</v>
      </c>
      <c r="D16" s="28">
        <f>D17+D18</f>
        <v>1373.4</v>
      </c>
      <c r="E16" s="28">
        <f>E17+E18</f>
        <v>3379.59</v>
      </c>
      <c r="F16" s="28">
        <f>F17+F18</f>
        <v>3239.54</v>
      </c>
    </row>
    <row r="17" spans="1:6" x14ac:dyDescent="0.25">
      <c r="A17" s="3"/>
      <c r="B17" s="3" t="s">
        <v>153</v>
      </c>
      <c r="C17" s="33" t="s">
        <v>172</v>
      </c>
      <c r="D17" s="6">
        <v>45</v>
      </c>
      <c r="E17" s="6">
        <v>135.61000000000001</v>
      </c>
      <c r="F17" s="6">
        <v>135.61000000000001</v>
      </c>
    </row>
    <row r="18" spans="1:6" x14ac:dyDescent="0.25">
      <c r="A18" s="3"/>
      <c r="B18" s="3" t="s">
        <v>154</v>
      </c>
      <c r="C18" s="33" t="s">
        <v>169</v>
      </c>
      <c r="D18" s="6">
        <v>1328.4</v>
      </c>
      <c r="E18" s="6">
        <v>3243.98</v>
      </c>
      <c r="F18" s="6">
        <v>3103.93</v>
      </c>
    </row>
    <row r="19" spans="1:6" x14ac:dyDescent="0.25">
      <c r="A19" s="3"/>
      <c r="B19" s="3" t="s">
        <v>155</v>
      </c>
      <c r="C19" s="33" t="s">
        <v>170</v>
      </c>
      <c r="D19" s="6">
        <f>D20</f>
        <v>3155.8</v>
      </c>
      <c r="E19" s="28">
        <f>E20</f>
        <v>3266.87</v>
      </c>
      <c r="F19" s="28">
        <f>F20</f>
        <v>3102.44</v>
      </c>
    </row>
    <row r="20" spans="1:6" x14ac:dyDescent="0.25">
      <c r="A20" s="3"/>
      <c r="B20" s="3" t="s">
        <v>155</v>
      </c>
      <c r="C20" s="33" t="s">
        <v>171</v>
      </c>
      <c r="D20" s="6">
        <v>3155.8</v>
      </c>
      <c r="E20" s="6">
        <v>3266.87</v>
      </c>
      <c r="F20" s="6">
        <v>3102.44</v>
      </c>
    </row>
    <row r="21" spans="1:6" x14ac:dyDescent="0.25">
      <c r="A21" s="3"/>
      <c r="B21" s="29" t="s">
        <v>173</v>
      </c>
      <c r="C21" s="33" t="s">
        <v>175</v>
      </c>
      <c r="D21" s="6">
        <v>308.2</v>
      </c>
      <c r="E21" s="28">
        <f>E22</f>
        <v>243.08</v>
      </c>
      <c r="F21" s="28">
        <f>F22</f>
        <v>220.06</v>
      </c>
    </row>
    <row r="22" spans="1:6" x14ac:dyDescent="0.25">
      <c r="A22" s="3"/>
      <c r="B22" s="29" t="s">
        <v>173</v>
      </c>
      <c r="C22" s="33" t="s">
        <v>176</v>
      </c>
      <c r="D22" s="6">
        <v>308.2</v>
      </c>
      <c r="E22" s="6">
        <v>243.08</v>
      </c>
      <c r="F22" s="6">
        <v>220.06</v>
      </c>
    </row>
    <row r="23" spans="1:6" ht="18.75" x14ac:dyDescent="0.3">
      <c r="A23" s="3"/>
      <c r="B23" s="90" t="s">
        <v>156</v>
      </c>
      <c r="C23" s="8"/>
      <c r="D23" s="6">
        <f>D5+D10+D12+D14+D16+D19+D21+0.7</f>
        <v>10737.8</v>
      </c>
      <c r="E23" s="6">
        <f>E5+E10+E12+E14+E16+E19+E21</f>
        <v>17634.460000000003</v>
      </c>
      <c r="F23" s="6">
        <f>F5+F10+F12+F14+F16+F19+F21+0.01</f>
        <v>16377.259999999997</v>
      </c>
    </row>
    <row r="26" spans="1:6" x14ac:dyDescent="0.25">
      <c r="A26" s="1" t="s">
        <v>288</v>
      </c>
      <c r="E26" s="86" t="s">
        <v>289</v>
      </c>
    </row>
    <row r="28" spans="1:6" x14ac:dyDescent="0.25">
      <c r="A28" s="1" t="s">
        <v>290</v>
      </c>
      <c r="E28" s="86" t="s">
        <v>291</v>
      </c>
    </row>
  </sheetData>
  <mergeCells count="2">
    <mergeCell ref="A2:F2"/>
    <mergeCell ref="C1:F1"/>
  </mergeCells>
  <pageMargins left="0" right="0" top="0" bottom="0" header="0" footer="0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D19"/>
  <sheetViews>
    <sheetView tabSelected="1" workbookViewId="0">
      <selection activeCell="G7" sqref="G7"/>
    </sheetView>
  </sheetViews>
  <sheetFormatPr defaultRowHeight="15.75" x14ac:dyDescent="0.25"/>
  <cols>
    <col min="1" max="1" width="6" style="1" customWidth="1"/>
    <col min="2" max="2" width="84.42578125" style="1" customWidth="1"/>
    <col min="3" max="3" width="13.85546875" style="1" customWidth="1"/>
    <col min="4" max="4" width="12.5703125" style="1" customWidth="1"/>
    <col min="5" max="16384" width="9.140625" style="1"/>
  </cols>
  <sheetData>
    <row r="2" spans="1:4" x14ac:dyDescent="0.25">
      <c r="B2" s="107" t="s">
        <v>295</v>
      </c>
      <c r="C2" s="107"/>
      <c r="D2" s="107"/>
    </row>
    <row r="6" spans="1:4" ht="0.75" customHeight="1" x14ac:dyDescent="0.25"/>
    <row r="7" spans="1:4" ht="38.25" customHeight="1" x14ac:dyDescent="0.25">
      <c r="A7" s="106" t="s">
        <v>277</v>
      </c>
      <c r="B7" s="106"/>
      <c r="C7" s="106"/>
      <c r="D7" s="106"/>
    </row>
    <row r="8" spans="1:4" ht="63.75" customHeight="1" x14ac:dyDescent="0.25">
      <c r="A8" s="3" t="s">
        <v>293</v>
      </c>
      <c r="B8" s="87" t="s">
        <v>264</v>
      </c>
      <c r="C8" s="5" t="s">
        <v>265</v>
      </c>
      <c r="D8" s="5" t="s">
        <v>266</v>
      </c>
    </row>
    <row r="9" spans="1:4" x14ac:dyDescent="0.25">
      <c r="A9" s="3">
        <v>1</v>
      </c>
      <c r="B9" s="3" t="s">
        <v>82</v>
      </c>
      <c r="C9" s="6">
        <v>4666.8</v>
      </c>
      <c r="D9" s="6">
        <v>4666.8</v>
      </c>
    </row>
    <row r="10" spans="1:4" ht="31.5" x14ac:dyDescent="0.25">
      <c r="A10" s="3">
        <v>2</v>
      </c>
      <c r="B10" s="4" t="s">
        <v>267</v>
      </c>
      <c r="C10" s="6">
        <v>7117.8</v>
      </c>
      <c r="D10" s="6">
        <v>7117.8</v>
      </c>
    </row>
    <row r="11" spans="1:4" ht="63" x14ac:dyDescent="0.25">
      <c r="A11" s="3">
        <v>3</v>
      </c>
      <c r="B11" s="4" t="s">
        <v>268</v>
      </c>
      <c r="C11" s="6">
        <v>8.5</v>
      </c>
      <c r="D11" s="6">
        <v>8.5</v>
      </c>
    </row>
    <row r="12" spans="1:4" ht="31.5" x14ac:dyDescent="0.25">
      <c r="A12" s="3">
        <v>4</v>
      </c>
      <c r="B12" s="4" t="s">
        <v>269</v>
      </c>
      <c r="C12" s="6">
        <v>163.30000000000001</v>
      </c>
      <c r="D12" s="6">
        <v>163.30000000000001</v>
      </c>
    </row>
    <row r="13" spans="1:4" x14ac:dyDescent="0.25">
      <c r="A13" s="3">
        <v>5</v>
      </c>
      <c r="B13" s="3" t="s">
        <v>270</v>
      </c>
      <c r="C13" s="6">
        <v>2894.5</v>
      </c>
      <c r="D13" s="6">
        <v>2894.5</v>
      </c>
    </row>
    <row r="14" spans="1:4" x14ac:dyDescent="0.25">
      <c r="A14" s="3"/>
      <c r="B14" s="16" t="s">
        <v>294</v>
      </c>
      <c r="C14" s="6">
        <f>SUM(C9:C13)</f>
        <v>14850.9</v>
      </c>
      <c r="D14" s="6">
        <f>SUM(D9:D13)</f>
        <v>14850.9</v>
      </c>
    </row>
    <row r="17" spans="2:3" x14ac:dyDescent="0.25">
      <c r="B17" s="1" t="s">
        <v>288</v>
      </c>
      <c r="C17" s="1" t="s">
        <v>289</v>
      </c>
    </row>
    <row r="19" spans="2:3" x14ac:dyDescent="0.25">
      <c r="B19" s="1" t="s">
        <v>290</v>
      </c>
      <c r="C19" s="1" t="s">
        <v>291</v>
      </c>
    </row>
  </sheetData>
  <mergeCells count="2">
    <mergeCell ref="A7:D7"/>
    <mergeCell ref="B2:D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2</vt:lpstr>
      <vt:lpstr>приложение 4</vt:lpstr>
      <vt:lpstr>приложение 3</vt:lpstr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2022-04-27T08:34:37Z</dcterms:modified>
</cp:coreProperties>
</file>